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650" activeTab="1"/>
  </bookViews>
  <sheets>
    <sheet name="OPD" sheetId="1" r:id="rId1"/>
    <sheet name="รายงานสรุป_OPD" sheetId="4" r:id="rId2"/>
    <sheet name="Sheet1" sheetId="7" r:id="rId3"/>
    <sheet name="รายงานสรุป_OPD (2)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3">'รายงานสรุป_OPD (2)'!$2:$3</definedName>
  </definedNames>
  <calcPr calcId="162913"/>
</workbook>
</file>

<file path=xl/calcChain.xml><?xml version="1.0" encoding="utf-8"?>
<calcChain xmlns="http://schemas.openxmlformats.org/spreadsheetml/2006/main">
  <c r="B12" i="7" l="1"/>
  <c r="N7" i="6" l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8" i="6"/>
  <c r="N29" i="6"/>
  <c r="N30" i="6"/>
  <c r="N31" i="6"/>
  <c r="N32" i="6"/>
  <c r="N33" i="6"/>
  <c r="N36" i="6"/>
  <c r="N37" i="6"/>
  <c r="N38" i="6"/>
  <c r="N39" i="6"/>
  <c r="N40" i="6"/>
  <c r="N41" i="6"/>
  <c r="N42" i="6"/>
  <c r="N43" i="6"/>
  <c r="N44" i="6"/>
  <c r="N45" i="6"/>
  <c r="N46" i="6"/>
  <c r="N47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5" i="6"/>
  <c r="N66" i="6"/>
  <c r="N67" i="6"/>
  <c r="N68" i="6"/>
  <c r="N74" i="6"/>
  <c r="N75" i="6"/>
  <c r="N76" i="6"/>
  <c r="N77" i="6"/>
  <c r="N78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7" i="6"/>
  <c r="N98" i="6"/>
  <c r="N99" i="6"/>
  <c r="N100" i="6"/>
  <c r="N101" i="6"/>
  <c r="N102" i="6"/>
  <c r="N103" i="6"/>
  <c r="N104" i="6"/>
  <c r="N105" i="6"/>
  <c r="N106" i="6"/>
  <c r="N107" i="6"/>
  <c r="N109" i="6"/>
  <c r="N110" i="6"/>
  <c r="N111" i="6"/>
  <c r="N112" i="6"/>
  <c r="N113" i="6"/>
  <c r="N6" i="6"/>
  <c r="N5" i="6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8" i="6"/>
  <c r="K29" i="6"/>
  <c r="K30" i="6"/>
  <c r="K31" i="6"/>
  <c r="K32" i="6"/>
  <c r="K33" i="6"/>
  <c r="K36" i="6"/>
  <c r="K37" i="6"/>
  <c r="K38" i="6"/>
  <c r="K39" i="6"/>
  <c r="K40" i="6"/>
  <c r="K41" i="6"/>
  <c r="K42" i="6"/>
  <c r="K43" i="6"/>
  <c r="K44" i="6"/>
  <c r="K45" i="6"/>
  <c r="K46" i="6"/>
  <c r="K47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5" i="6"/>
  <c r="K66" i="6"/>
  <c r="K67" i="6"/>
  <c r="K68" i="6"/>
  <c r="K74" i="6"/>
  <c r="K75" i="6"/>
  <c r="K76" i="6"/>
  <c r="K77" i="6"/>
  <c r="K78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7" i="6"/>
  <c r="K98" i="6"/>
  <c r="K99" i="6"/>
  <c r="K100" i="6"/>
  <c r="K101" i="6"/>
  <c r="K102" i="6"/>
  <c r="K103" i="6"/>
  <c r="K104" i="6"/>
  <c r="K105" i="6"/>
  <c r="K106" i="6"/>
  <c r="K107" i="6"/>
  <c r="K109" i="6"/>
  <c r="K110" i="6"/>
  <c r="K111" i="6"/>
  <c r="K112" i="6"/>
  <c r="K113" i="6"/>
  <c r="K5" i="6"/>
  <c r="L113" i="6"/>
  <c r="L112" i="6"/>
  <c r="M112" i="6" s="1"/>
  <c r="L111" i="6"/>
  <c r="L110" i="6"/>
  <c r="M110" i="6" s="1"/>
  <c r="L109" i="6"/>
  <c r="L107" i="6"/>
  <c r="M107" i="6" s="1"/>
  <c r="L106" i="6"/>
  <c r="L105" i="6"/>
  <c r="M105" i="6" s="1"/>
  <c r="L104" i="6"/>
  <c r="L103" i="6"/>
  <c r="M103" i="6" s="1"/>
  <c r="L102" i="6"/>
  <c r="L101" i="6"/>
  <c r="M101" i="6" s="1"/>
  <c r="L100" i="6"/>
  <c r="L99" i="6"/>
  <c r="M99" i="6" s="1"/>
  <c r="L98" i="6"/>
  <c r="L97" i="6"/>
  <c r="M97" i="6" s="1"/>
  <c r="L93" i="6"/>
  <c r="L92" i="6"/>
  <c r="M92" i="6" s="1"/>
  <c r="L91" i="6"/>
  <c r="L90" i="6"/>
  <c r="M90" i="6" s="1"/>
  <c r="L89" i="6"/>
  <c r="L88" i="6"/>
  <c r="M88" i="6" s="1"/>
  <c r="L87" i="6"/>
  <c r="L86" i="6"/>
  <c r="M86" i="6" s="1"/>
  <c r="L85" i="6"/>
  <c r="L84" i="6"/>
  <c r="M84" i="6" s="1"/>
  <c r="L83" i="6"/>
  <c r="L82" i="6"/>
  <c r="M82" i="6" s="1"/>
  <c r="L81" i="6"/>
  <c r="L78" i="6"/>
  <c r="M78" i="6" s="1"/>
  <c r="L77" i="6"/>
  <c r="L76" i="6"/>
  <c r="M76" i="6" s="1"/>
  <c r="L75" i="6"/>
  <c r="L74" i="6"/>
  <c r="M74" i="6" s="1"/>
  <c r="L68" i="6"/>
  <c r="L67" i="6"/>
  <c r="M67" i="6" s="1"/>
  <c r="L66" i="6"/>
  <c r="L65" i="6"/>
  <c r="M65" i="6" s="1"/>
  <c r="L62" i="6"/>
  <c r="L61" i="6"/>
  <c r="M61" i="6" s="1"/>
  <c r="L60" i="6"/>
  <c r="L59" i="6"/>
  <c r="M59" i="6" s="1"/>
  <c r="L58" i="6"/>
  <c r="L57" i="6"/>
  <c r="M57" i="6" s="1"/>
  <c r="L56" i="6"/>
  <c r="L55" i="6"/>
  <c r="M55" i="6" s="1"/>
  <c r="L54" i="6"/>
  <c r="L53" i="6"/>
  <c r="M53" i="6" s="1"/>
  <c r="L52" i="6"/>
  <c r="L51" i="6"/>
  <c r="M51" i="6" s="1"/>
  <c r="L50" i="6"/>
  <c r="L47" i="6"/>
  <c r="M47" i="6" s="1"/>
  <c r="L46" i="6"/>
  <c r="L45" i="6"/>
  <c r="M45" i="6" s="1"/>
  <c r="L44" i="6"/>
  <c r="L43" i="6"/>
  <c r="M43" i="6" s="1"/>
  <c r="L42" i="6"/>
  <c r="L41" i="6"/>
  <c r="M41" i="6" s="1"/>
  <c r="L40" i="6"/>
  <c r="L39" i="6"/>
  <c r="M39" i="6" s="1"/>
  <c r="L38" i="6"/>
  <c r="L37" i="6"/>
  <c r="M37" i="6" s="1"/>
  <c r="L36" i="6"/>
  <c r="L33" i="6"/>
  <c r="M33" i="6" s="1"/>
  <c r="L32" i="6"/>
  <c r="L31" i="6"/>
  <c r="M31" i="6" s="1"/>
  <c r="L30" i="6"/>
  <c r="L29" i="6"/>
  <c r="M29" i="6" s="1"/>
  <c r="L28" i="6"/>
  <c r="L25" i="6"/>
  <c r="M25" i="6" s="1"/>
  <c r="L24" i="6"/>
  <c r="L23" i="6"/>
  <c r="M23" i="6" s="1"/>
  <c r="L22" i="6"/>
  <c r="L21" i="6"/>
  <c r="M21" i="6" s="1"/>
  <c r="L20" i="6"/>
  <c r="L19" i="6"/>
  <c r="M19" i="6" s="1"/>
  <c r="L18" i="6"/>
  <c r="L17" i="6"/>
  <c r="M17" i="6" s="1"/>
  <c r="L16" i="6"/>
  <c r="L15" i="6"/>
  <c r="M15" i="6" s="1"/>
  <c r="L14" i="6"/>
  <c r="L13" i="6"/>
  <c r="M13" i="6" s="1"/>
  <c r="L12" i="6"/>
  <c r="L11" i="6"/>
  <c r="M11" i="6" s="1"/>
  <c r="L10" i="6"/>
  <c r="L9" i="6"/>
  <c r="M9" i="6" s="1"/>
  <c r="L8" i="6"/>
  <c r="L7" i="6"/>
  <c r="M7" i="6" s="1"/>
  <c r="L6" i="6"/>
  <c r="L5" i="6"/>
  <c r="M8" i="6" l="1"/>
  <c r="M12" i="6"/>
  <c r="M16" i="6"/>
  <c r="M20" i="6"/>
  <c r="M24" i="6"/>
  <c r="M30" i="6"/>
  <c r="M36" i="6"/>
  <c r="M40" i="6"/>
  <c r="M44" i="6"/>
  <c r="M50" i="6"/>
  <c r="M54" i="6"/>
  <c r="M58" i="6"/>
  <c r="M62" i="6"/>
  <c r="M68" i="6"/>
  <c r="M77" i="6"/>
  <c r="M83" i="6"/>
  <c r="M87" i="6"/>
  <c r="M91" i="6"/>
  <c r="M98" i="6"/>
  <c r="M102" i="6"/>
  <c r="M106" i="6"/>
  <c r="M111" i="6"/>
  <c r="M5" i="6"/>
  <c r="M6" i="6"/>
  <c r="M10" i="6"/>
  <c r="M14" i="6"/>
  <c r="M18" i="6"/>
  <c r="M22" i="6"/>
  <c r="M28" i="6"/>
  <c r="M32" i="6"/>
  <c r="M38" i="6"/>
  <c r="M42" i="6"/>
  <c r="M46" i="6"/>
  <c r="M52" i="6"/>
  <c r="M56" i="6"/>
  <c r="M60" i="6"/>
  <c r="M66" i="6"/>
  <c r="M75" i="6"/>
  <c r="M81" i="6"/>
  <c r="M85" i="6"/>
  <c r="M89" i="6"/>
  <c r="M93" i="6"/>
  <c r="M100" i="6"/>
  <c r="M104" i="6"/>
  <c r="M109" i="6"/>
  <c r="M113" i="6"/>
  <c r="AC28" i="1"/>
  <c r="AC27" i="1"/>
  <c r="AC26" i="1"/>
  <c r="AC25" i="1"/>
  <c r="AC24" i="1"/>
  <c r="AC23" i="1"/>
  <c r="AC22" i="1"/>
  <c r="AC21" i="1"/>
  <c r="AC19" i="1"/>
  <c r="AC17" i="1"/>
  <c r="AD14" i="1" l="1"/>
  <c r="AD13" i="1"/>
  <c r="AD12" i="1"/>
  <c r="AD11" i="1"/>
  <c r="AD10" i="1"/>
  <c r="AD9" i="1"/>
  <c r="AD4" i="1"/>
  <c r="F12" i="4" l="1"/>
  <c r="B12" i="4"/>
  <c r="D12" i="4"/>
  <c r="C12" i="4"/>
  <c r="E12" i="4"/>
  <c r="G12" i="4"/>
  <c r="AF28" i="1"/>
  <c r="AF27" i="1"/>
  <c r="AF26" i="1"/>
  <c r="AF25" i="1"/>
  <c r="AF24" i="1"/>
  <c r="AF23" i="1"/>
  <c r="AF22" i="1"/>
  <c r="AF21" i="1"/>
  <c r="AF19" i="1"/>
  <c r="AF17" i="1"/>
  <c r="AG12" i="1"/>
  <c r="AG14" i="1"/>
  <c r="AG13" i="1"/>
  <c r="AG11" i="1"/>
  <c r="AG10" i="1"/>
  <c r="AG9" i="1"/>
  <c r="AG6" i="1"/>
  <c r="AG5" i="1"/>
  <c r="AG4" i="1"/>
  <c r="Z28" i="1"/>
  <c r="Z27" i="1"/>
  <c r="Z26" i="1"/>
  <c r="Z25" i="1"/>
  <c r="Z24" i="1"/>
  <c r="Z23" i="1"/>
  <c r="Z22" i="1"/>
  <c r="Z21" i="1"/>
  <c r="Z19" i="1"/>
  <c r="Z17" i="1"/>
  <c r="AA14" i="1"/>
  <c r="AA13" i="1"/>
  <c r="AA12" i="1"/>
  <c r="AA11" i="1"/>
  <c r="AA10" i="1"/>
  <c r="AA9" i="1"/>
  <c r="AA6" i="1"/>
  <c r="AA5" i="1"/>
  <c r="AA4" i="1"/>
  <c r="W28" i="1"/>
  <c r="W27" i="1"/>
  <c r="W26" i="1"/>
  <c r="W25" i="1"/>
  <c r="W24" i="1"/>
  <c r="W23" i="1"/>
  <c r="W22" i="1"/>
  <c r="W21" i="1"/>
  <c r="W19" i="1"/>
  <c r="W17" i="1"/>
  <c r="X14" i="1"/>
  <c r="X13" i="1"/>
  <c r="X12" i="1"/>
  <c r="X11" i="1"/>
  <c r="X10" i="1"/>
  <c r="X9" i="1"/>
  <c r="X6" i="1"/>
  <c r="X5" i="1"/>
  <c r="X4" i="1"/>
  <c r="T28" i="1"/>
  <c r="T27" i="1"/>
  <c r="T26" i="1"/>
  <c r="T25" i="1"/>
  <c r="T24" i="1"/>
  <c r="T23" i="1"/>
  <c r="T22" i="1"/>
  <c r="T21" i="1"/>
  <c r="T19" i="1"/>
  <c r="T17" i="1"/>
  <c r="U14" i="1"/>
  <c r="U13" i="1"/>
  <c r="U12" i="1"/>
  <c r="U11" i="1"/>
  <c r="U10" i="1"/>
  <c r="U9" i="1"/>
  <c r="U6" i="1"/>
  <c r="U5" i="1"/>
  <c r="U4" i="1"/>
  <c r="Q28" i="1"/>
  <c r="Q27" i="1"/>
  <c r="Q26" i="1"/>
  <c r="Q25" i="1"/>
  <c r="Q24" i="1"/>
  <c r="Q23" i="1"/>
  <c r="Q22" i="1"/>
  <c r="Q21" i="1"/>
  <c r="Q19" i="1"/>
  <c r="Q17" i="1"/>
  <c r="R14" i="1"/>
  <c r="R13" i="1"/>
  <c r="R12" i="1"/>
  <c r="R11" i="1"/>
  <c r="R10" i="1"/>
  <c r="R9" i="1"/>
  <c r="R6" i="1"/>
  <c r="R5" i="1"/>
  <c r="R4" i="1"/>
  <c r="N27" i="1"/>
  <c r="N28" i="1"/>
  <c r="N26" i="1"/>
  <c r="N25" i="1"/>
  <c r="N24" i="1"/>
  <c r="N23" i="1"/>
  <c r="N22" i="1"/>
  <c r="N21" i="1"/>
  <c r="N19" i="1"/>
  <c r="N17" i="1"/>
  <c r="O14" i="1"/>
  <c r="O13" i="1"/>
  <c r="O12" i="1"/>
  <c r="O11" i="1"/>
  <c r="O10" i="1"/>
  <c r="O9" i="1"/>
  <c r="O6" i="1"/>
  <c r="O5" i="1"/>
  <c r="O4" i="1"/>
  <c r="K28" i="1"/>
  <c r="K27" i="1"/>
  <c r="K26" i="1"/>
  <c r="K25" i="1"/>
  <c r="K24" i="1"/>
  <c r="K23" i="1"/>
  <c r="K22" i="1"/>
  <c r="K21" i="1"/>
  <c r="K19" i="1"/>
  <c r="K17" i="1"/>
  <c r="L14" i="1"/>
  <c r="L13" i="1"/>
  <c r="L12" i="1"/>
  <c r="L11" i="1"/>
  <c r="L10" i="1"/>
  <c r="L9" i="1"/>
  <c r="L4" i="1"/>
  <c r="H28" i="1"/>
  <c r="H27" i="1"/>
  <c r="H26" i="1"/>
  <c r="H25" i="1"/>
  <c r="H24" i="1"/>
  <c r="H23" i="1"/>
  <c r="H22" i="1"/>
  <c r="H21" i="1"/>
  <c r="H19" i="1"/>
  <c r="H17" i="1"/>
  <c r="I14" i="1"/>
  <c r="I13" i="1"/>
  <c r="I12" i="1"/>
  <c r="I11" i="1"/>
  <c r="I10" i="1"/>
  <c r="I9" i="1"/>
  <c r="I6" i="1"/>
  <c r="I5" i="1"/>
  <c r="I4" i="1"/>
  <c r="C5" i="4" l="1"/>
  <c r="F12" i="1"/>
  <c r="B6" i="4"/>
  <c r="D6" i="4"/>
  <c r="F6" i="4"/>
  <c r="C7" i="4"/>
  <c r="E7" i="4"/>
  <c r="G7" i="4"/>
  <c r="B8" i="4"/>
  <c r="D8" i="4"/>
  <c r="F8" i="4"/>
  <c r="C9" i="4"/>
  <c r="E9" i="4"/>
  <c r="G9" i="4"/>
  <c r="B10" i="4"/>
  <c r="D10" i="4"/>
  <c r="F10" i="4"/>
  <c r="C11" i="4"/>
  <c r="E11" i="4"/>
  <c r="G11" i="4"/>
  <c r="B13" i="4"/>
  <c r="D13" i="4"/>
  <c r="G13" i="4"/>
  <c r="B5" i="4"/>
  <c r="D5" i="4"/>
  <c r="C6" i="4"/>
  <c r="E6" i="4"/>
  <c r="G6" i="4"/>
  <c r="B7" i="4"/>
  <c r="D7" i="4"/>
  <c r="F7" i="4"/>
  <c r="C8" i="4"/>
  <c r="E8" i="4"/>
  <c r="G8" i="4"/>
  <c r="B9" i="4"/>
  <c r="D9" i="4"/>
  <c r="F9" i="4"/>
  <c r="C10" i="4"/>
  <c r="E10" i="4"/>
  <c r="G10" i="4"/>
  <c r="B11" i="4"/>
  <c r="D11" i="4"/>
  <c r="F11" i="4"/>
  <c r="C13" i="4"/>
  <c r="F13" i="4"/>
  <c r="E13" i="4"/>
  <c r="E24" i="1"/>
  <c r="E26" i="1"/>
  <c r="F14" i="1"/>
  <c r="E28" i="1"/>
  <c r="F13" i="1"/>
  <c r="E25" i="1"/>
  <c r="E17" i="1"/>
  <c r="E27" i="1"/>
  <c r="E19" i="1"/>
  <c r="E5" i="4"/>
  <c r="F9" i="1"/>
  <c r="E21" i="1"/>
  <c r="F5" i="4"/>
  <c r="F10" i="1"/>
  <c r="E22" i="1"/>
  <c r="G5" i="4"/>
  <c r="F11" i="1"/>
  <c r="E23" i="1"/>
  <c r="F6" i="1"/>
  <c r="F5" i="1"/>
  <c r="F4" i="1"/>
  <c r="H18" i="1"/>
  <c r="E18" i="1" l="1"/>
  <c r="AF18" i="1"/>
  <c r="K18" i="1"/>
  <c r="W18" i="1"/>
  <c r="N18" i="1" l="1"/>
  <c r="Q18" i="1"/>
  <c r="T18" i="1" l="1"/>
  <c r="C14" i="4" l="1"/>
  <c r="G14" i="4"/>
  <c r="E14" i="4"/>
  <c r="F14" i="4"/>
  <c r="D14" i="4"/>
  <c r="B14" i="4"/>
  <c r="I14" i="4" l="1"/>
  <c r="Z18" i="1"/>
  <c r="AH19" i="1" l="1"/>
  <c r="AH22" i="1"/>
  <c r="AH23" i="1"/>
  <c r="AH24" i="1"/>
  <c r="AH25" i="1"/>
  <c r="AH26" i="1"/>
  <c r="AH27" i="1"/>
  <c r="AH28" i="1"/>
  <c r="AH21" i="1"/>
  <c r="AE22" i="1"/>
  <c r="AE23" i="1"/>
  <c r="AE24" i="1"/>
  <c r="AE25" i="1"/>
  <c r="AE26" i="1"/>
  <c r="AE27" i="1"/>
  <c r="AE28" i="1"/>
  <c r="AE21" i="1"/>
  <c r="AE19" i="1"/>
  <c r="AB22" i="1"/>
  <c r="AB23" i="1"/>
  <c r="AB24" i="1"/>
  <c r="AB25" i="1"/>
  <c r="AB26" i="1"/>
  <c r="AB27" i="1"/>
  <c r="AB28" i="1"/>
  <c r="AB21" i="1"/>
  <c r="AB19" i="1"/>
  <c r="AB18" i="1"/>
  <c r="Y22" i="1"/>
  <c r="Y23" i="1"/>
  <c r="Y24" i="1"/>
  <c r="Y25" i="1"/>
  <c r="Y26" i="1"/>
  <c r="Y27" i="1"/>
  <c r="Y28" i="1"/>
  <c r="Y21" i="1"/>
  <c r="Y19" i="1"/>
  <c r="Y18" i="1"/>
  <c r="AC18" i="1"/>
  <c r="AE18" i="1" s="1"/>
  <c r="V22" i="1"/>
  <c r="V23" i="1"/>
  <c r="V24" i="1"/>
  <c r="V25" i="1"/>
  <c r="V26" i="1"/>
  <c r="V27" i="1"/>
  <c r="V28" i="1"/>
  <c r="V21" i="1"/>
  <c r="V19" i="1"/>
  <c r="V18" i="1"/>
  <c r="S22" i="1"/>
  <c r="S23" i="1"/>
  <c r="S24" i="1"/>
  <c r="S25" i="1"/>
  <c r="S26" i="1"/>
  <c r="S27" i="1"/>
  <c r="S28" i="1"/>
  <c r="S21" i="1"/>
  <c r="S19" i="1"/>
  <c r="S18" i="1"/>
  <c r="J22" i="1"/>
  <c r="J23" i="1"/>
  <c r="J24" i="1"/>
  <c r="J25" i="1"/>
  <c r="J26" i="1"/>
  <c r="J27" i="1"/>
  <c r="J28" i="1"/>
  <c r="J21" i="1"/>
  <c r="J19" i="1"/>
  <c r="M22" i="1"/>
  <c r="M23" i="1"/>
  <c r="M24" i="1"/>
  <c r="M25" i="1"/>
  <c r="M26" i="1"/>
  <c r="M27" i="1"/>
  <c r="M28" i="1"/>
  <c r="M21" i="1"/>
  <c r="M19" i="1"/>
  <c r="M18" i="1"/>
  <c r="P18" i="1"/>
  <c r="J18" i="1"/>
  <c r="P22" i="1"/>
  <c r="P23" i="1"/>
  <c r="P24" i="1"/>
  <c r="P25" i="1"/>
  <c r="P26" i="1"/>
  <c r="P27" i="1"/>
  <c r="P28" i="1"/>
  <c r="P21" i="1"/>
  <c r="P19" i="1"/>
  <c r="K5" i="4" l="1"/>
  <c r="K6" i="4"/>
  <c r="K10" i="4"/>
  <c r="K11" i="4"/>
  <c r="K7" i="4"/>
  <c r="K8" i="4"/>
  <c r="K9" i="4"/>
  <c r="K12" i="4"/>
  <c r="AH18" i="1"/>
  <c r="G19" i="1"/>
  <c r="G23" i="1"/>
  <c r="G21" i="1"/>
  <c r="G28" i="1"/>
  <c r="G27" i="1"/>
  <c r="G22" i="1"/>
  <c r="G26" i="1"/>
  <c r="G25" i="1"/>
  <c r="G24" i="1"/>
  <c r="AF13" i="1"/>
  <c r="AH13" i="1" s="1"/>
  <c r="AC13" i="1"/>
  <c r="AE13" i="1" s="1"/>
  <c r="Z13" i="1"/>
  <c r="W13" i="1"/>
  <c r="Y13" i="1" s="1"/>
  <c r="T13" i="1"/>
  <c r="Q13" i="1"/>
  <c r="S13" i="1" s="1"/>
  <c r="N13" i="1"/>
  <c r="H13" i="1"/>
  <c r="K13" i="1"/>
  <c r="H9" i="1"/>
  <c r="H10" i="1"/>
  <c r="H11" i="1"/>
  <c r="H12" i="1"/>
  <c r="H14" i="1"/>
  <c r="AG8" i="1"/>
  <c r="AD8" i="1"/>
  <c r="R8" i="1"/>
  <c r="K9" i="1"/>
  <c r="N9" i="1"/>
  <c r="Q9" i="1"/>
  <c r="S9" i="1" s="1"/>
  <c r="T9" i="1"/>
  <c r="V9" i="1" s="1"/>
  <c r="U8" i="1"/>
  <c r="W9" i="1"/>
  <c r="Y9" i="1" s="1"/>
  <c r="Z9" i="1"/>
  <c r="AC9" i="1"/>
  <c r="AF9" i="1"/>
  <c r="AH9" i="1" s="1"/>
  <c r="K10" i="1"/>
  <c r="M10" i="1" s="1"/>
  <c r="N10" i="1"/>
  <c r="P10" i="1" s="1"/>
  <c r="Q10" i="1"/>
  <c r="S10" i="1" s="1"/>
  <c r="T10" i="1"/>
  <c r="V10" i="1" s="1"/>
  <c r="W10" i="1"/>
  <c r="Z10" i="1"/>
  <c r="AC10" i="1"/>
  <c r="AE10" i="1" s="1"/>
  <c r="AF10" i="1"/>
  <c r="AH10" i="1" s="1"/>
  <c r="K11" i="1"/>
  <c r="M11" i="1" s="1"/>
  <c r="N11" i="1"/>
  <c r="P11" i="1" s="1"/>
  <c r="Q11" i="1"/>
  <c r="S11" i="1" s="1"/>
  <c r="T11" i="1"/>
  <c r="V11" i="1" s="1"/>
  <c r="W11" i="1"/>
  <c r="Y11" i="1" s="1"/>
  <c r="Z11" i="1"/>
  <c r="AC11" i="1"/>
  <c r="AE11" i="1" s="1"/>
  <c r="AF11" i="1"/>
  <c r="AH11" i="1" s="1"/>
  <c r="K12" i="1"/>
  <c r="M12" i="1" s="1"/>
  <c r="N12" i="1"/>
  <c r="P12" i="1" s="1"/>
  <c r="Q12" i="1"/>
  <c r="S12" i="1" s="1"/>
  <c r="T12" i="1"/>
  <c r="W12" i="1"/>
  <c r="Y12" i="1" s="1"/>
  <c r="Z12" i="1"/>
  <c r="AC12" i="1"/>
  <c r="AE12" i="1" s="1"/>
  <c r="AF12" i="1"/>
  <c r="AH12" i="1" s="1"/>
  <c r="K14" i="1"/>
  <c r="N14" i="1"/>
  <c r="P14" i="1" s="1"/>
  <c r="Q14" i="1"/>
  <c r="S14" i="1" s="1"/>
  <c r="T14" i="1"/>
  <c r="V14" i="1" s="1"/>
  <c r="W14" i="1"/>
  <c r="Z14" i="1"/>
  <c r="AC14" i="1"/>
  <c r="AE14" i="1" s="1"/>
  <c r="AF14" i="1"/>
  <c r="AH14" i="1" s="1"/>
  <c r="I8" i="1"/>
  <c r="J11" i="1"/>
  <c r="I5" i="4" l="1"/>
  <c r="I8" i="4"/>
  <c r="I13" i="4"/>
  <c r="K13" i="4"/>
  <c r="K14" i="4" s="1"/>
  <c r="I9" i="4"/>
  <c r="I12" i="4"/>
  <c r="J12" i="1"/>
  <c r="E12" i="1"/>
  <c r="E11" i="1"/>
  <c r="J10" i="1"/>
  <c r="E10" i="1"/>
  <c r="J9" i="1"/>
  <c r="E9" i="1"/>
  <c r="J13" i="1"/>
  <c r="E13" i="1"/>
  <c r="G13" i="1" s="1"/>
  <c r="J14" i="1"/>
  <c r="E14" i="1"/>
  <c r="G14" i="1" s="1"/>
  <c r="G18" i="1"/>
  <c r="AB11" i="1"/>
  <c r="AB12" i="1"/>
  <c r="AB10" i="1"/>
  <c r="P9" i="1"/>
  <c r="Z8" i="1"/>
  <c r="P13" i="1"/>
  <c r="AB13" i="1"/>
  <c r="M13" i="1"/>
  <c r="AA8" i="1"/>
  <c r="L8" i="1"/>
  <c r="AC8" i="1"/>
  <c r="AE9" i="1"/>
  <c r="K8" i="1"/>
  <c r="M14" i="1"/>
  <c r="M9" i="1"/>
  <c r="V13" i="1"/>
  <c r="V12" i="1"/>
  <c r="H8" i="1"/>
  <c r="Y10" i="1"/>
  <c r="N8" i="1"/>
  <c r="T8" i="1"/>
  <c r="Y14" i="1"/>
  <c r="AB14" i="1"/>
  <c r="AF8" i="1"/>
  <c r="Q8" i="1"/>
  <c r="X8" i="1"/>
  <c r="AB9" i="1"/>
  <c r="W8" i="1"/>
  <c r="O8" i="1"/>
  <c r="I10" i="4" l="1"/>
  <c r="H13" i="4"/>
  <c r="H5" i="4"/>
  <c r="I6" i="4"/>
  <c r="I7" i="4"/>
  <c r="H8" i="4"/>
  <c r="H12" i="4"/>
  <c r="I11" i="4"/>
  <c r="H9" i="4"/>
  <c r="J9" i="4" s="1"/>
  <c r="H7" i="4"/>
  <c r="H10" i="4"/>
  <c r="H6" i="4"/>
  <c r="J6" i="4" s="1"/>
  <c r="H11" i="4"/>
  <c r="J11" i="4" s="1"/>
  <c r="S8" i="1"/>
  <c r="J8" i="4"/>
  <c r="J8" i="1"/>
  <c r="J5" i="4"/>
  <c r="AH8" i="1"/>
  <c r="J13" i="4"/>
  <c r="AE8" i="1"/>
  <c r="F8" i="1"/>
  <c r="E8" i="1"/>
  <c r="G12" i="1"/>
  <c r="M8" i="1"/>
  <c r="G11" i="1"/>
  <c r="G10" i="1"/>
  <c r="AB8" i="1"/>
  <c r="G9" i="1"/>
  <c r="V8" i="1"/>
  <c r="P8" i="1"/>
  <c r="Y8" i="1"/>
  <c r="J10" i="4" l="1"/>
  <c r="J7" i="4"/>
  <c r="H14" i="4"/>
  <c r="J14" i="4" s="1"/>
  <c r="J12" i="4"/>
  <c r="G8" i="1"/>
</calcChain>
</file>

<file path=xl/sharedStrings.xml><?xml version="1.0" encoding="utf-8"?>
<sst xmlns="http://schemas.openxmlformats.org/spreadsheetml/2006/main" count="244" uniqueCount="163">
  <si>
    <t>ช่วงระยะเวลาของข้อมูลที่ตรวจสอบ</t>
  </si>
  <si>
    <t>คุณภาพเฉลี่ยโดยรวม</t>
  </si>
  <si>
    <t>คุณภาพการบันทึกวันเวลา</t>
  </si>
  <si>
    <t>คุณภาพการบันทึกอาการสำคัญ</t>
  </si>
  <si>
    <t>คุณภาพการบันทึกตรวจร่างกาย</t>
  </si>
  <si>
    <t>คุณภาพการบันทึกคำวินิจฉัยโรค</t>
  </si>
  <si>
    <t>คุณภาพการบันทึกการรักษา</t>
  </si>
  <si>
    <t>ให้รหัสถูกต้อง</t>
  </si>
  <si>
    <t>ให้รหัสผิด</t>
  </si>
  <si>
    <t>ลักษณะความผิดพลาด</t>
  </si>
  <si>
    <t>A</t>
  </si>
  <si>
    <t>B</t>
  </si>
  <si>
    <t>C</t>
  </si>
  <si>
    <t>D</t>
  </si>
  <si>
    <t>E</t>
  </si>
  <si>
    <t>F</t>
  </si>
  <si>
    <t>G</t>
  </si>
  <si>
    <t>H</t>
  </si>
  <si>
    <t>ให้รหัสผิดพลาด</t>
  </si>
  <si>
    <t>มีรหัสโรคหลักทั้งๆที่ไม่มีคำวนิจฉัยโรคในบันทึก</t>
  </si>
  <si>
    <t>รหัสด้อยคุณภาพ กำกวม</t>
  </si>
  <si>
    <t>ให้รหัสไม่ครบทุกตำแหน่ง</t>
  </si>
  <si>
    <t>ใช้รหัสสาเหตุการบาดเจ็บเป็นรหัสโรคหลัก</t>
  </si>
  <si>
    <t>รหัสมีตัวเลขมากเกินไป</t>
  </si>
  <si>
    <t>ให้รหัสไม่ครบ</t>
  </si>
  <si>
    <t>ให้รหัสมากเกิน</t>
  </si>
  <si>
    <t xml:space="preserve">สุ่มตัวอย่างข้อมูลผู้ป่วย จำนวน </t>
  </si>
  <si>
    <t xml:space="preserve">มีรหัส ICD ทั้งหมด </t>
  </si>
  <si>
    <t>คะแนนเต็ม</t>
  </si>
  <si>
    <t>คะแนนที่ได้</t>
  </si>
  <si>
    <t>ร้อยละ</t>
  </si>
  <si>
    <t>จำนวนตัวอย่างข้อมูลที่ไม่มีการการรักษาใดๆ</t>
  </si>
  <si>
    <t>คุณภาพการบันทึกประวัติการเจ็บป่วย</t>
  </si>
  <si>
    <t>จำนวนตัวอย่างข้อมูลที่ไม่มีโรคใดๆ</t>
  </si>
  <si>
    <t>ผลการตรวจสอบการบันทึกข้อมูลการให้บริการ</t>
  </si>
  <si>
    <t>ภาพรวมจังหวัดอุตรดิตถ์</t>
  </si>
  <si>
    <t>ผลการตรวจสอบการให้รหัส ICD10</t>
  </si>
  <si>
    <t>จำนวนรหัส</t>
  </si>
  <si>
    <t>ตัวชี้วัดที่ 83 ร้อยละของจังหวัดและหน่วยบริการที่ผ่านเกณฑ์คุณภาพข้อมูล</t>
  </si>
  <si>
    <t>ชื่อหน่วยบริการ</t>
  </si>
  <si>
    <t>CC</t>
  </si>
  <si>
    <t>ประวัติการเจ็บป่วย</t>
  </si>
  <si>
    <t>ตรวจร่างกาย</t>
  </si>
  <si>
    <t>การรักษา</t>
  </si>
  <si>
    <t>รวม</t>
  </si>
  <si>
    <t>คำวินิจฉัย</t>
  </si>
  <si>
    <t>วันเวลา</t>
  </si>
  <si>
    <t>คะแนนคุณภาพ
การให้รหัส(ร้อยละ)</t>
  </si>
  <si>
    <t>เกณฑ์คุณภาพข้อมูล OPD</t>
  </si>
  <si>
    <t>1 ม.ค. 2560 - 31 มี.ค. 2560</t>
  </si>
  <si>
    <t>อ.เมือง</t>
  </si>
  <si>
    <t>อ.ตรอน</t>
  </si>
  <si>
    <t>อ.ท่าปลา</t>
  </si>
  <si>
    <t>อ.น้ำปาด</t>
  </si>
  <si>
    <t>อ.ฟากท่า</t>
  </si>
  <si>
    <t>อ.บ้านโคก</t>
  </si>
  <si>
    <t>อ.พิชัย</t>
  </si>
  <si>
    <t>อ.ลับแล</t>
  </si>
  <si>
    <t>อ.ทองแสนขัน</t>
  </si>
  <si>
    <t>รายงานผลการตรวจสอบคุณภาพการบันทึกข้อมูลการให้บริการ และ คุณภาพการให้รหัส ICD10 ผู้ป่วยนอกในรพ.สต.</t>
  </si>
  <si>
    <t>แบบรายงานหน่วยบริการที่ผ่านเกณฑ์สุขภาพข้อมูลผู้ป่วยนอกของโรงพยาบาลส่งเสริมสุขภาพตำบล (คิดเป็นร้อยละ) ในภาพจังหวัดของสำนักงานสาธารณสุขจังหวัดอุตรดิตถ์</t>
  </si>
  <si>
    <t>รพ.สต.ม่อนดินแดง</t>
  </si>
  <si>
    <t>รพ.สต.บ้านเกาะ</t>
  </si>
  <si>
    <t>รพ.สต.ป่าเซ่า</t>
  </si>
  <si>
    <t>รพ.สต.คุ้งตะเภา</t>
  </si>
  <si>
    <t>รพ.สต.วังกะพี้</t>
  </si>
  <si>
    <t>รพ.สต.หาดกรวด</t>
  </si>
  <si>
    <t>รพ.สต.บ้านท่า</t>
  </si>
  <si>
    <t>รพ.สต.น้ำริด</t>
  </si>
  <si>
    <t>รพ.สต.บ้านชายเขา</t>
  </si>
  <si>
    <t xml:space="preserve">รพ.สต.บ้านวังสีสูบ </t>
  </si>
  <si>
    <t>สอน.งิ้วงาม</t>
  </si>
  <si>
    <t>รพ.สต.บ้านด่านนาขาม</t>
  </si>
  <si>
    <t>รพ.สต.บ้านห้วยฮ้า</t>
  </si>
  <si>
    <t>รพ.สต.บ้านด่าน</t>
  </si>
  <si>
    <t>รพ.สต.บ้านพระฝาง</t>
  </si>
  <si>
    <t>รพ.สต.ผาจุก</t>
  </si>
  <si>
    <t>รพ.สต.วังดิน</t>
  </si>
  <si>
    <t>รพ.สต.แสนตอ</t>
  </si>
  <si>
    <t>รพ.สต.หาดงิ้ว</t>
  </si>
  <si>
    <t>รพ.สต.ขุนฝาง</t>
  </si>
  <si>
    <t>รพ.สต.ถ้ำฉลอง</t>
  </si>
  <si>
    <t>รพ.สต.บ้านวังแดง</t>
  </si>
  <si>
    <t>รพ.สต.วังแดง</t>
  </si>
  <si>
    <t>รพ.สต.หาดสองแคว</t>
  </si>
  <si>
    <t>รพ.สต.น้ำอ่าง</t>
  </si>
  <si>
    <t>รพ.สต.ข่อยสูง</t>
  </si>
  <si>
    <t>รพ.สต.หลวงป่ายาง</t>
  </si>
  <si>
    <t>รพ.สต.หาดล้า</t>
  </si>
  <si>
    <t>รพ.สต.บ้านคีรีทอง</t>
  </si>
  <si>
    <t>รพ.สต.ผาเลือด</t>
  </si>
  <si>
    <t>รพ.สต.บ้านย่านดู่</t>
  </si>
  <si>
    <t>รพ.สต.จริม</t>
  </si>
  <si>
    <t>รพ.สต.บ้านท่าช้าง</t>
  </si>
  <si>
    <t>รพ.สต.บ้านปางหมิ่น</t>
  </si>
  <si>
    <t>รพ.สต.บ้านน้ำรี</t>
  </si>
  <si>
    <t>รพ.สต.น้ำหมัน</t>
  </si>
  <si>
    <t>รพ.สต.นางพญา</t>
  </si>
  <si>
    <t>รพ.สต.ร่วมจิต</t>
  </si>
  <si>
    <t>รพ.สต.บ้านห้วยต้า</t>
  </si>
  <si>
    <t>รพ.สต.ท่าแฝก</t>
  </si>
  <si>
    <t>รพ.สต.บ้านห้วยผึ้ง</t>
  </si>
  <si>
    <t>รพ.สต.บ้านห้วยไคร้</t>
  </si>
  <si>
    <t>รพ.สต.บ้านฝาย</t>
  </si>
  <si>
    <t>รพ.สต.บ้านท่าโพธิ์</t>
  </si>
  <si>
    <t>รพ.สต.เด่นเหล็ก</t>
  </si>
  <si>
    <t>รพ.สต.น้ำไคร้</t>
  </si>
  <si>
    <t>รพ.สต.บ้านห้วยแมง</t>
  </si>
  <si>
    <t>รพ.สต.น้ำไผ่</t>
  </si>
  <si>
    <t>รพ.สต.บ้านห้วยมุ่น</t>
  </si>
  <si>
    <t>รพ.สต.บ้านโป่งพาน</t>
  </si>
  <si>
    <t>รพ.สต.บ้านห้วยเดื่อ</t>
  </si>
  <si>
    <t>สสช.บ้านส่องสี</t>
  </si>
  <si>
    <t>รพ.สต.สองคอน</t>
  </si>
  <si>
    <t>รพ.สต.บ้านห้วยใส</t>
  </si>
  <si>
    <t>รพ.สต.บ้านเสี้ยว</t>
  </si>
  <si>
    <t>รพ.สต.สองห้อง</t>
  </si>
  <si>
    <t>รพ.สต.ห้วยน้อยกา</t>
  </si>
  <si>
    <t>รพ.สต.ม่วงเจ็ดต้น</t>
  </si>
  <si>
    <t>รพ.สต.นาขุม</t>
  </si>
  <si>
    <t>รพ.สต.ห้วยไผ่</t>
  </si>
  <si>
    <t>รพ.สต.สุมข้าม</t>
  </si>
  <si>
    <t>รพ.สต.บ้านดารา</t>
  </si>
  <si>
    <t>รพ.สต.บ้านคลองละมุง</t>
  </si>
  <si>
    <t>รพ.สต.ไร่อ้อย</t>
  </si>
  <si>
    <t>รพ.สต.ท่าสัก</t>
  </si>
  <si>
    <t>รพ.สต.คอรุม</t>
  </si>
  <si>
    <t>รพ.สต.บ้านหม้อ</t>
  </si>
  <si>
    <t>รพ.สต.ท่ามะเฟือง</t>
  </si>
  <si>
    <t>รพ.สต.บ้านโคน</t>
  </si>
  <si>
    <t>รพ.สต.พญาแมน</t>
  </si>
  <si>
    <t>รพ.สต.นาอิน</t>
  </si>
  <si>
    <t>รพ.สต.นายาง</t>
  </si>
  <si>
    <t>รพ.สต.บ้านบึงท่ายวน</t>
  </si>
  <si>
    <t>รพ.สต.แม่พูล</t>
  </si>
  <si>
    <t>รพ.สต.บ้านผามูบ</t>
  </si>
  <si>
    <t>รพ.สต.นานกกก</t>
  </si>
  <si>
    <t>รพ.สต.ฝายหลวง</t>
  </si>
  <si>
    <t>รพ.สต.บ้านท้องลับแล</t>
  </si>
  <si>
    <t>รพ.สต.ชัยจุมพล</t>
  </si>
  <si>
    <t>รพ.สต.ไผ่ล้อม</t>
  </si>
  <si>
    <t>รพ.สต.บ้านดงสระแก้ว</t>
  </si>
  <si>
    <t>รพ.สต.ทุ่งยั้ง</t>
  </si>
  <si>
    <t>รพ.สต.ด่านแม่คำมัน</t>
  </si>
  <si>
    <t>รพ.สต.บ้านคุ้ม</t>
  </si>
  <si>
    <t>รพ.สต.บ้านน้ำหมีใหญ่</t>
  </si>
  <si>
    <t>รพ.สต.ผักขวง</t>
  </si>
  <si>
    <t>รพ.สต.บ้านแพะ</t>
  </si>
  <si>
    <t>รพ.สต.ป่าคาย</t>
  </si>
  <si>
    <t>รพ.สต.น้ำพี้</t>
  </si>
  <si>
    <t>ตัวอย่างข้อมูลที่ไม่มีโรคใดๆ</t>
  </si>
  <si>
    <t>ตัวอย่างข้อมูลที่ไม่มีการรักษา</t>
  </si>
  <si>
    <t>อำเภอเมือง</t>
  </si>
  <si>
    <t>อำเภอตรอน</t>
  </si>
  <si>
    <t>อำเภอท่าปลา</t>
  </si>
  <si>
    <t>อำเภอน้ำปาด</t>
  </si>
  <si>
    <t>อำเภอฟากท่า</t>
  </si>
  <si>
    <t>อำเภอบ้านโคก</t>
  </si>
  <si>
    <t>อำเภอพิชัย</t>
  </si>
  <si>
    <t>อำเภอลับแล</t>
  </si>
  <si>
    <t>อำเภอทองแสนขัน</t>
  </si>
  <si>
    <t>แบบรายงานการตรวจสอบคุณภาพข้อมูลการให้บริการผู้ป่วยนอกของโรงพยาบาลส่งเสริมสุขภาพตำบล สำนักงานสาธารณสุขจังหวัดอุตรดิตถ์</t>
  </si>
  <si>
    <t>จำนวนตัวอย่าง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</si>
</sst>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9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3" fillId="2" borderId="21" xfId="0" applyFont="1" applyFill="1" applyBorder="1"/>
    <xf numFmtId="0" fontId="3" fillId="2" borderId="23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5" borderId="1" xfId="0" applyFont="1" applyFill="1" applyBorder="1"/>
    <xf numFmtId="2" fontId="3" fillId="5" borderId="1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DC_053\&#3591;&#3634;&#3609;&#3586;&#3629;&#3586;&#3657;&#3629;&#3617;&#3641;&#3621;\Audit%20&#3648;&#3623;&#3594;&#3619;&#3632;&#3648;&#3610;&#3637;&#3618;&#3609;\1-2560\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DC_053\&#3591;&#3634;&#3609;&#3586;&#3629;&#3586;&#3657;&#3629;&#3617;&#3641;&#3621;\Audit%20&#3648;&#3623;&#3594;&#3619;&#3632;&#3648;&#3610;&#3637;&#3618;&#3609;\1-2560\A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>
        <row r="26">
          <cell r="D26">
            <v>208</v>
          </cell>
          <cell r="E26">
            <v>0</v>
          </cell>
          <cell r="F26">
            <v>0</v>
          </cell>
          <cell r="G26">
            <v>110</v>
          </cell>
          <cell r="H26">
            <v>308</v>
          </cell>
          <cell r="I26">
            <v>106</v>
          </cell>
          <cell r="J26">
            <v>132</v>
          </cell>
          <cell r="K26">
            <v>559</v>
          </cell>
          <cell r="L26">
            <v>436</v>
          </cell>
        </row>
      </sheetData>
      <sheetData sheetId="1">
        <row r="11">
          <cell r="D11">
            <v>59</v>
          </cell>
          <cell r="G11">
            <v>31</v>
          </cell>
          <cell r="H11">
            <v>100</v>
          </cell>
          <cell r="I11">
            <v>41</v>
          </cell>
          <cell r="J11">
            <v>47</v>
          </cell>
          <cell r="K11">
            <v>169</v>
          </cell>
          <cell r="L11">
            <v>157</v>
          </cell>
        </row>
      </sheetData>
      <sheetData sheetId="2">
        <row r="17">
          <cell r="D17">
            <v>120</v>
          </cell>
          <cell r="E17">
            <v>0</v>
          </cell>
          <cell r="F17">
            <v>0</v>
          </cell>
          <cell r="G17">
            <v>57</v>
          </cell>
          <cell r="H17">
            <v>212</v>
          </cell>
          <cell r="I17">
            <v>99</v>
          </cell>
          <cell r="J17">
            <v>78</v>
          </cell>
          <cell r="K17">
            <v>379</v>
          </cell>
          <cell r="L17">
            <v>298</v>
          </cell>
        </row>
      </sheetData>
      <sheetData sheetId="3">
        <row r="18">
          <cell r="D18">
            <v>127</v>
          </cell>
          <cell r="E18">
            <v>0</v>
          </cell>
          <cell r="F18">
            <v>3</v>
          </cell>
          <cell r="G18">
            <v>77</v>
          </cell>
          <cell r="H18">
            <v>156</v>
          </cell>
          <cell r="I18">
            <v>63</v>
          </cell>
          <cell r="J18">
            <v>60</v>
          </cell>
          <cell r="K18">
            <v>312</v>
          </cell>
          <cell r="L18">
            <v>218</v>
          </cell>
        </row>
      </sheetData>
      <sheetData sheetId="4">
        <row r="9">
          <cell r="D9">
            <v>40</v>
          </cell>
          <cell r="E9">
            <v>0</v>
          </cell>
          <cell r="F9">
            <v>0</v>
          </cell>
          <cell r="G9">
            <v>26</v>
          </cell>
          <cell r="H9">
            <v>67</v>
          </cell>
          <cell r="I9">
            <v>7</v>
          </cell>
          <cell r="J9">
            <v>33</v>
          </cell>
          <cell r="K9">
            <v>82</v>
          </cell>
          <cell r="L9">
            <v>109</v>
          </cell>
        </row>
      </sheetData>
      <sheetData sheetId="5">
        <row r="10">
          <cell r="D10">
            <v>45</v>
          </cell>
          <cell r="E10">
            <v>0</v>
          </cell>
          <cell r="F10">
            <v>0</v>
          </cell>
          <cell r="G10">
            <v>45</v>
          </cell>
          <cell r="H10">
            <v>80</v>
          </cell>
          <cell r="I10">
            <v>76</v>
          </cell>
          <cell r="J10">
            <v>37</v>
          </cell>
          <cell r="K10">
            <v>44</v>
          </cell>
          <cell r="L10">
            <v>126</v>
          </cell>
        </row>
      </sheetData>
      <sheetData sheetId="6">
        <row r="18">
          <cell r="D18">
            <v>126</v>
          </cell>
          <cell r="E18">
            <v>0</v>
          </cell>
          <cell r="F18">
            <v>5</v>
          </cell>
          <cell r="G18">
            <v>126</v>
          </cell>
          <cell r="H18">
            <v>229</v>
          </cell>
          <cell r="I18">
            <v>63</v>
          </cell>
          <cell r="J18">
            <v>64</v>
          </cell>
          <cell r="K18">
            <v>181</v>
          </cell>
          <cell r="L18">
            <v>356</v>
          </cell>
        </row>
      </sheetData>
      <sheetData sheetId="7"/>
      <sheetData sheetId="8">
        <row r="10">
          <cell r="D10">
            <v>50</v>
          </cell>
          <cell r="E10">
            <v>1</v>
          </cell>
          <cell r="F10">
            <v>1</v>
          </cell>
          <cell r="G10">
            <v>43</v>
          </cell>
          <cell r="H10">
            <v>69</v>
          </cell>
          <cell r="I10">
            <v>28</v>
          </cell>
          <cell r="J10">
            <v>45</v>
          </cell>
          <cell r="K10">
            <v>87</v>
          </cell>
          <cell r="L10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รวมสสจ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104</v>
          </cell>
          <cell r="G16">
            <v>60</v>
          </cell>
          <cell r="H16">
            <v>206</v>
          </cell>
          <cell r="I16">
            <v>220</v>
          </cell>
          <cell r="J16">
            <v>220</v>
          </cell>
          <cell r="K16">
            <v>251</v>
          </cell>
          <cell r="L16">
            <v>312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>
        <row r="26">
          <cell r="D26">
            <v>246</v>
          </cell>
          <cell r="F26">
            <v>196</v>
          </cell>
          <cell r="G26">
            <v>34</v>
          </cell>
          <cell r="H26">
            <v>57</v>
          </cell>
          <cell r="I26">
            <v>1</v>
          </cell>
          <cell r="J26">
            <v>4</v>
          </cell>
          <cell r="K26">
            <v>0</v>
          </cell>
          <cell r="L26">
            <v>3</v>
          </cell>
          <cell r="M26">
            <v>97</v>
          </cell>
          <cell r="N26">
            <v>0</v>
          </cell>
        </row>
      </sheetData>
      <sheetData sheetId="1">
        <row r="11">
          <cell r="D11">
            <v>84</v>
          </cell>
          <cell r="F11">
            <v>46</v>
          </cell>
          <cell r="G11">
            <v>8</v>
          </cell>
          <cell r="H11">
            <v>1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35</v>
          </cell>
          <cell r="N11">
            <v>0</v>
          </cell>
        </row>
      </sheetData>
      <sheetData sheetId="2">
        <row r="17">
          <cell r="D17">
            <v>160</v>
          </cell>
          <cell r="F17">
            <v>59</v>
          </cell>
          <cell r="G17">
            <v>54</v>
          </cell>
          <cell r="H17">
            <v>0</v>
          </cell>
          <cell r="I17">
            <v>0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</row>
      </sheetData>
      <sheetData sheetId="3">
        <row r="18">
          <cell r="D18">
            <v>159</v>
          </cell>
          <cell r="F18">
            <v>151</v>
          </cell>
          <cell r="G18">
            <v>111</v>
          </cell>
          <cell r="H18">
            <v>2</v>
          </cell>
          <cell r="I18">
            <v>0</v>
          </cell>
          <cell r="J18">
            <v>2</v>
          </cell>
          <cell r="K18">
            <v>1</v>
          </cell>
          <cell r="L18">
            <v>1</v>
          </cell>
          <cell r="M18">
            <v>34</v>
          </cell>
          <cell r="N18">
            <v>0</v>
          </cell>
        </row>
      </sheetData>
      <sheetData sheetId="4">
        <row r="9">
          <cell r="D9">
            <v>88</v>
          </cell>
          <cell r="F9">
            <v>29</v>
          </cell>
          <cell r="G9">
            <v>2</v>
          </cell>
          <cell r="H9">
            <v>0</v>
          </cell>
          <cell r="I9">
            <v>2</v>
          </cell>
          <cell r="J9">
            <v>14</v>
          </cell>
          <cell r="K9">
            <v>0</v>
          </cell>
          <cell r="L9">
            <v>0</v>
          </cell>
          <cell r="N9">
            <v>4</v>
          </cell>
        </row>
      </sheetData>
      <sheetData sheetId="5">
        <row r="10">
          <cell r="D10">
            <v>57</v>
          </cell>
          <cell r="F10">
            <v>25</v>
          </cell>
          <cell r="G10">
            <v>9</v>
          </cell>
          <cell r="H10">
            <v>10</v>
          </cell>
          <cell r="I10">
            <v>3</v>
          </cell>
          <cell r="J10">
            <v>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</sheetData>
      <sheetData sheetId="6">
        <row r="18">
          <cell r="D18">
            <v>229</v>
          </cell>
          <cell r="F18">
            <v>172</v>
          </cell>
          <cell r="G18">
            <v>25</v>
          </cell>
          <cell r="H18">
            <v>131</v>
          </cell>
          <cell r="I18">
            <v>4</v>
          </cell>
          <cell r="J18">
            <v>12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</sheetData>
      <sheetData sheetId="7"/>
      <sheetData sheetId="8">
        <row r="10">
          <cell r="D10">
            <v>60</v>
          </cell>
          <cell r="F10">
            <v>60</v>
          </cell>
          <cell r="G10">
            <v>50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10</v>
          </cell>
          <cell r="N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รวมสสจ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246</v>
          </cell>
          <cell r="F16">
            <v>53</v>
          </cell>
          <cell r="G16">
            <v>13</v>
          </cell>
          <cell r="H16">
            <v>32</v>
          </cell>
          <cell r="I16">
            <v>0</v>
          </cell>
          <cell r="J16">
            <v>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</sheetData>
      <sheetData sheetId="8"/>
      <sheetData sheetId="9">
        <row r="5">
          <cell r="P5">
            <v>0</v>
          </cell>
        </row>
        <row r="6">
          <cell r="P6">
            <v>33.333333333333336</v>
          </cell>
        </row>
        <row r="7">
          <cell r="P7">
            <v>33.333333333333336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70</v>
          </cell>
        </row>
        <row r="11">
          <cell r="P11">
            <v>50</v>
          </cell>
        </row>
        <row r="12">
          <cell r="P12">
            <v>25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20</v>
          </cell>
        </row>
        <row r="16">
          <cell r="P16">
            <v>21.428571428571427</v>
          </cell>
        </row>
        <row r="17">
          <cell r="P17">
            <v>0</v>
          </cell>
        </row>
        <row r="18">
          <cell r="P18">
            <v>20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45.454545454545453</v>
          </cell>
        </row>
        <row r="23">
          <cell r="P23">
            <v>50</v>
          </cell>
        </row>
        <row r="24">
          <cell r="P24">
            <v>60</v>
          </cell>
        </row>
        <row r="25">
          <cell r="P25">
            <v>13.333333333333334</v>
          </cell>
        </row>
        <row r="26">
          <cell r="P26">
            <v>53.333333333333336</v>
          </cell>
        </row>
        <row r="27">
          <cell r="P27">
            <v>90</v>
          </cell>
        </row>
        <row r="28">
          <cell r="P28">
            <v>55.555555555555557</v>
          </cell>
        </row>
        <row r="29">
          <cell r="P29">
            <v>0</v>
          </cell>
        </row>
        <row r="30">
          <cell r="P30">
            <v>66.666666666666671</v>
          </cell>
        </row>
        <row r="31">
          <cell r="P31">
            <v>23.076923076923077</v>
          </cell>
        </row>
        <row r="32">
          <cell r="P32">
            <v>83.333333333333329</v>
          </cell>
        </row>
        <row r="33">
          <cell r="P33">
            <v>100</v>
          </cell>
        </row>
        <row r="34">
          <cell r="P34">
            <v>86.666666666666671</v>
          </cell>
        </row>
        <row r="35">
          <cell r="P35">
            <v>0</v>
          </cell>
        </row>
        <row r="36">
          <cell r="P36">
            <v>92.857142857142861</v>
          </cell>
        </row>
        <row r="37">
          <cell r="P37">
            <v>91.666666666666671</v>
          </cell>
        </row>
        <row r="38">
          <cell r="P38">
            <v>0</v>
          </cell>
        </row>
        <row r="39">
          <cell r="P39">
            <v>100</v>
          </cell>
        </row>
        <row r="40">
          <cell r="P40">
            <v>30.76923076923077</v>
          </cell>
        </row>
        <row r="41">
          <cell r="P41">
            <v>57.142857142857146</v>
          </cell>
        </row>
        <row r="42">
          <cell r="P42">
            <v>94.117647058823536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10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63.636363636363633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65.517241379310349</v>
          </cell>
        </row>
        <row r="58">
          <cell r="P58">
            <v>43.75</v>
          </cell>
        </row>
        <row r="59">
          <cell r="P59">
            <v>72.727272727272734</v>
          </cell>
        </row>
        <row r="60">
          <cell r="P60">
            <v>80.952380952380949</v>
          </cell>
        </row>
        <row r="61">
          <cell r="P61">
            <v>36.363636363636367</v>
          </cell>
        </row>
        <row r="62">
          <cell r="P62">
            <v>38.46153846153846</v>
          </cell>
        </row>
        <row r="63">
          <cell r="P63">
            <v>91.666666666666671</v>
          </cell>
        </row>
        <row r="64">
          <cell r="P64">
            <v>50</v>
          </cell>
        </row>
        <row r="65">
          <cell r="P65">
            <v>61.53846153846154</v>
          </cell>
        </row>
        <row r="66">
          <cell r="P66">
            <v>37.5</v>
          </cell>
        </row>
        <row r="67">
          <cell r="P67">
            <v>5.5555555555555554</v>
          </cell>
        </row>
        <row r="68">
          <cell r="P68">
            <v>54.545454545454547</v>
          </cell>
        </row>
        <row r="69">
          <cell r="P69">
            <v>18.181818181818183</v>
          </cell>
        </row>
        <row r="70">
          <cell r="P70">
            <v>0</v>
          </cell>
        </row>
        <row r="71">
          <cell r="P71">
            <v>27.777777777777779</v>
          </cell>
        </row>
        <row r="72">
          <cell r="P72">
            <v>27.272727272727273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61.53846153846154</v>
          </cell>
        </row>
        <row r="76">
          <cell r="P76">
            <v>57.142857142857146</v>
          </cell>
        </row>
        <row r="77">
          <cell r="P77">
            <v>15</v>
          </cell>
        </row>
        <row r="78">
          <cell r="P78">
            <v>55.555555555555557</v>
          </cell>
        </row>
        <row r="79">
          <cell r="P79">
            <v>80.952380952380949</v>
          </cell>
        </row>
        <row r="80">
          <cell r="P80">
            <v>73.333333333333329</v>
          </cell>
        </row>
        <row r="81">
          <cell r="P81">
            <v>76.19047619047619</v>
          </cell>
        </row>
        <row r="82">
          <cell r="P82">
            <v>80</v>
          </cell>
        </row>
        <row r="83">
          <cell r="P83">
            <v>55.263157894736842</v>
          </cell>
        </row>
        <row r="84">
          <cell r="P84">
            <v>86.666666666666671</v>
          </cell>
        </row>
        <row r="85">
          <cell r="P85">
            <v>82.758620689655174</v>
          </cell>
        </row>
        <row r="86">
          <cell r="P86">
            <v>74.074074074074076</v>
          </cell>
        </row>
        <row r="87">
          <cell r="P87">
            <v>63.636363636363633</v>
          </cell>
        </row>
        <row r="88">
          <cell r="P88">
            <v>100</v>
          </cell>
        </row>
        <row r="89">
          <cell r="P89">
            <v>100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Normal="100" workbookViewId="0">
      <pane xSplit="4" ySplit="7" topLeftCell="F8" activePane="bottomRight" state="frozen"/>
      <selection pane="topRight" activeCell="E1" sqref="E1"/>
      <selection pane="bottomLeft" activeCell="A8" sqref="A8"/>
      <selection pane="bottomRight" activeCell="AK16" sqref="AK16"/>
    </sheetView>
  </sheetViews>
  <sheetFormatPr defaultRowHeight="15" x14ac:dyDescent="0.25"/>
  <cols>
    <col min="1" max="1" width="4" customWidth="1"/>
    <col min="3" max="3" width="13.42578125" customWidth="1"/>
    <col min="4" max="4" width="7" customWidth="1"/>
    <col min="5" max="6" width="6.42578125" customWidth="1"/>
    <col min="7" max="7" width="5.85546875" customWidth="1"/>
    <col min="8" max="9" width="6.7109375" customWidth="1"/>
    <col min="10" max="10" width="5.7109375" customWidth="1"/>
    <col min="11" max="12" width="6.7109375" customWidth="1"/>
    <col min="13" max="13" width="5.85546875" customWidth="1"/>
    <col min="14" max="15" width="6.7109375" customWidth="1"/>
    <col min="16" max="16" width="5.85546875" customWidth="1"/>
    <col min="17" max="18" width="6.7109375" customWidth="1"/>
    <col min="19" max="19" width="5.85546875" customWidth="1"/>
    <col min="20" max="21" width="6.7109375" customWidth="1"/>
    <col min="22" max="22" width="5.85546875" customWidth="1"/>
    <col min="23" max="24" width="6.7109375" customWidth="1"/>
    <col min="25" max="25" width="5.85546875" customWidth="1"/>
    <col min="26" max="27" width="6.7109375" customWidth="1"/>
    <col min="28" max="28" width="5.85546875" customWidth="1"/>
    <col min="29" max="30" width="6.7109375" customWidth="1"/>
    <col min="31" max="31" width="5.85546875" customWidth="1"/>
    <col min="32" max="33" width="6.7109375" customWidth="1"/>
    <col min="34" max="34" width="5.85546875" customWidth="1"/>
  </cols>
  <sheetData>
    <row r="1" spans="1:34" ht="21" x14ac:dyDescent="0.35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ht="21" x14ac:dyDescent="0.35">
      <c r="A2" s="1" t="s">
        <v>0</v>
      </c>
      <c r="B2" s="1"/>
      <c r="C2" s="1"/>
      <c r="D2" s="108" t="s">
        <v>49</v>
      </c>
      <c r="E2" s="108"/>
      <c r="F2" s="108"/>
      <c r="G2" s="108"/>
      <c r="H2" s="108"/>
      <c r="I2" s="108"/>
      <c r="J2" s="108"/>
      <c r="K2" s="1"/>
      <c r="L2" s="1"/>
      <c r="M2" s="1"/>
      <c r="N2" s="1"/>
      <c r="O2" s="1"/>
      <c r="P2" s="1"/>
      <c r="Q2" s="1"/>
      <c r="W2" s="51" t="s">
        <v>49</v>
      </c>
    </row>
    <row r="3" spans="1:34" ht="21" x14ac:dyDescent="0.35">
      <c r="A3" s="1"/>
      <c r="B3" s="1"/>
      <c r="C3" s="1"/>
      <c r="D3" s="1"/>
      <c r="E3" s="105" t="s">
        <v>35</v>
      </c>
      <c r="F3" s="106"/>
      <c r="G3" s="107"/>
      <c r="H3" s="105" t="s">
        <v>50</v>
      </c>
      <c r="I3" s="106"/>
      <c r="J3" s="107"/>
      <c r="K3" s="105" t="s">
        <v>51</v>
      </c>
      <c r="L3" s="106"/>
      <c r="M3" s="107"/>
      <c r="N3" s="105" t="s">
        <v>52</v>
      </c>
      <c r="O3" s="106"/>
      <c r="P3" s="107"/>
      <c r="Q3" s="105" t="s">
        <v>53</v>
      </c>
      <c r="R3" s="106"/>
      <c r="S3" s="107"/>
      <c r="T3" s="105" t="s">
        <v>54</v>
      </c>
      <c r="U3" s="106"/>
      <c r="V3" s="107"/>
      <c r="W3" s="105" t="s">
        <v>55</v>
      </c>
      <c r="X3" s="106"/>
      <c r="Y3" s="107"/>
      <c r="Z3" s="105" t="s">
        <v>56</v>
      </c>
      <c r="AA3" s="106"/>
      <c r="AB3" s="107"/>
      <c r="AC3" s="105" t="s">
        <v>57</v>
      </c>
      <c r="AD3" s="106"/>
      <c r="AE3" s="107"/>
      <c r="AF3" s="105" t="s">
        <v>58</v>
      </c>
      <c r="AG3" s="106"/>
      <c r="AH3" s="107"/>
    </row>
    <row r="4" spans="1:34" ht="21" x14ac:dyDescent="0.35">
      <c r="A4" s="18" t="s">
        <v>26</v>
      </c>
      <c r="B4" s="19"/>
      <c r="C4" s="19"/>
      <c r="D4" s="20"/>
      <c r="E4" s="21"/>
      <c r="F4" s="22">
        <f>I4+L4+O4+R4+U4+X4+AA4+AD4+AG4</f>
        <v>879</v>
      </c>
      <c r="G4" s="23"/>
      <c r="H4" s="21"/>
      <c r="I4" s="22">
        <f>'[1]01'!$D$26</f>
        <v>208</v>
      </c>
      <c r="J4" s="23"/>
      <c r="K4" s="21"/>
      <c r="L4" s="22">
        <f>'[1]02'!$D$11</f>
        <v>59</v>
      </c>
      <c r="M4" s="23"/>
      <c r="N4" s="21"/>
      <c r="O4" s="22">
        <f>'[1]03'!$D$17</f>
        <v>120</v>
      </c>
      <c r="P4" s="23"/>
      <c r="Q4" s="21"/>
      <c r="R4" s="22">
        <f>'[1]04'!$D$18</f>
        <v>127</v>
      </c>
      <c r="S4" s="23"/>
      <c r="T4" s="21"/>
      <c r="U4" s="22">
        <f>'[1]05'!$D$9</f>
        <v>40</v>
      </c>
      <c r="V4" s="23"/>
      <c r="W4" s="21"/>
      <c r="X4" s="22">
        <f>'[1]06'!$D$10</f>
        <v>45</v>
      </c>
      <c r="Y4" s="23"/>
      <c r="Z4" s="21"/>
      <c r="AA4" s="22">
        <f>'[1]07'!$D$18</f>
        <v>126</v>
      </c>
      <c r="AB4" s="23"/>
      <c r="AC4" s="21"/>
      <c r="AD4" s="22">
        <f>'[2]08'!$D$16</f>
        <v>104</v>
      </c>
      <c r="AE4" s="23"/>
      <c r="AF4" s="21"/>
      <c r="AG4" s="22">
        <f>'[1]09'!$D$10</f>
        <v>50</v>
      </c>
      <c r="AH4" s="23"/>
    </row>
    <row r="5" spans="1:34" ht="21" x14ac:dyDescent="0.35">
      <c r="A5" s="9" t="s">
        <v>33</v>
      </c>
      <c r="B5" s="10"/>
      <c r="C5" s="10"/>
      <c r="D5" s="11"/>
      <c r="E5" s="15"/>
      <c r="F5" s="16">
        <f>I5+L5+O5+R5+U5+X5+AA5+AD5+AG5</f>
        <v>1</v>
      </c>
      <c r="G5" s="17"/>
      <c r="H5" s="15"/>
      <c r="I5" s="16">
        <f>'[1]01'!$E$26</f>
        <v>0</v>
      </c>
      <c r="J5" s="17"/>
      <c r="K5" s="15"/>
      <c r="L5" s="16">
        <v>0</v>
      </c>
      <c r="M5" s="17"/>
      <c r="N5" s="15"/>
      <c r="O5" s="16">
        <f>'[1]03'!$E$17</f>
        <v>0</v>
      </c>
      <c r="P5" s="17"/>
      <c r="Q5" s="15"/>
      <c r="R5" s="16">
        <f>'[1]04'!$E$18</f>
        <v>0</v>
      </c>
      <c r="S5" s="17"/>
      <c r="T5" s="15"/>
      <c r="U5" s="16">
        <f>'[1]05'!$E$9</f>
        <v>0</v>
      </c>
      <c r="V5" s="17"/>
      <c r="W5" s="15"/>
      <c r="X5" s="16">
        <f>'[1]06'!$E$10</f>
        <v>0</v>
      </c>
      <c r="Y5" s="17"/>
      <c r="Z5" s="15"/>
      <c r="AA5" s="16">
        <f>'[1]07'!$E$18</f>
        <v>0</v>
      </c>
      <c r="AB5" s="17"/>
      <c r="AC5" s="15"/>
      <c r="AD5" s="16">
        <v>0</v>
      </c>
      <c r="AE5" s="17"/>
      <c r="AF5" s="15"/>
      <c r="AG5" s="16">
        <f>'[1]09'!$E$10</f>
        <v>1</v>
      </c>
      <c r="AH5" s="17"/>
    </row>
    <row r="6" spans="1:34" ht="21" x14ac:dyDescent="0.35">
      <c r="A6" s="9" t="s">
        <v>31</v>
      </c>
      <c r="B6" s="10"/>
      <c r="C6" s="10"/>
      <c r="D6" s="11"/>
      <c r="E6" s="15"/>
      <c r="F6" s="16">
        <f>I6+L6+O6+R6+U6+X6+AA6+AD6+AG6</f>
        <v>9</v>
      </c>
      <c r="G6" s="17"/>
      <c r="H6" s="15"/>
      <c r="I6" s="16">
        <f>'[1]01'!$F$26</f>
        <v>0</v>
      </c>
      <c r="J6" s="17"/>
      <c r="K6" s="15"/>
      <c r="L6" s="16">
        <v>0</v>
      </c>
      <c r="M6" s="17"/>
      <c r="N6" s="15"/>
      <c r="O6" s="16">
        <f>'[1]03'!$F$17</f>
        <v>0</v>
      </c>
      <c r="P6" s="17"/>
      <c r="Q6" s="15"/>
      <c r="R6" s="16">
        <f>'[1]04'!$F$18</f>
        <v>3</v>
      </c>
      <c r="S6" s="17"/>
      <c r="T6" s="15"/>
      <c r="U6" s="16">
        <f>'[1]05'!$F$9</f>
        <v>0</v>
      </c>
      <c r="V6" s="17"/>
      <c r="W6" s="15"/>
      <c r="X6" s="16">
        <f>'[1]06'!$F$10</f>
        <v>0</v>
      </c>
      <c r="Y6" s="17"/>
      <c r="Z6" s="15"/>
      <c r="AA6" s="16">
        <f>'[1]07'!$F$18</f>
        <v>5</v>
      </c>
      <c r="AB6" s="17"/>
      <c r="AC6" s="15"/>
      <c r="AD6" s="16">
        <v>0</v>
      </c>
      <c r="AE6" s="17"/>
      <c r="AF6" s="15"/>
      <c r="AG6" s="16">
        <f>'[1]09'!$F$10</f>
        <v>1</v>
      </c>
      <c r="AH6" s="17"/>
    </row>
    <row r="7" spans="1:34" ht="18.75" x14ac:dyDescent="0.3">
      <c r="A7" s="46" t="s">
        <v>34</v>
      </c>
      <c r="B7" s="47"/>
      <c r="C7" s="47"/>
      <c r="D7" s="47"/>
      <c r="E7" s="14" t="s">
        <v>28</v>
      </c>
      <c r="F7" s="14" t="s">
        <v>29</v>
      </c>
      <c r="G7" s="14" t="s">
        <v>30</v>
      </c>
      <c r="H7" s="14" t="s">
        <v>28</v>
      </c>
      <c r="I7" s="14" t="s">
        <v>29</v>
      </c>
      <c r="J7" s="14" t="s">
        <v>30</v>
      </c>
      <c r="K7" s="14" t="s">
        <v>28</v>
      </c>
      <c r="L7" s="14" t="s">
        <v>29</v>
      </c>
      <c r="M7" s="14" t="s">
        <v>30</v>
      </c>
      <c r="N7" s="14" t="s">
        <v>28</v>
      </c>
      <c r="O7" s="14" t="s">
        <v>29</v>
      </c>
      <c r="P7" s="14" t="s">
        <v>30</v>
      </c>
      <c r="Q7" s="14" t="s">
        <v>28</v>
      </c>
      <c r="R7" s="14" t="s">
        <v>29</v>
      </c>
      <c r="S7" s="14" t="s">
        <v>30</v>
      </c>
      <c r="T7" s="14" t="s">
        <v>28</v>
      </c>
      <c r="U7" s="14" t="s">
        <v>29</v>
      </c>
      <c r="V7" s="14" t="s">
        <v>30</v>
      </c>
      <c r="W7" s="14" t="s">
        <v>28</v>
      </c>
      <c r="X7" s="14" t="s">
        <v>29</v>
      </c>
      <c r="Y7" s="14" t="s">
        <v>30</v>
      </c>
      <c r="Z7" s="14" t="s">
        <v>28</v>
      </c>
      <c r="AA7" s="14" t="s">
        <v>29</v>
      </c>
      <c r="AB7" s="14" t="s">
        <v>30</v>
      </c>
      <c r="AC7" s="14" t="s">
        <v>28</v>
      </c>
      <c r="AD7" s="14" t="s">
        <v>29</v>
      </c>
      <c r="AE7" s="14" t="s">
        <v>30</v>
      </c>
      <c r="AF7" s="14" t="s">
        <v>28</v>
      </c>
      <c r="AG7" s="14" t="s">
        <v>29</v>
      </c>
      <c r="AH7" s="14" t="s">
        <v>30</v>
      </c>
    </row>
    <row r="8" spans="1:34" ht="18.75" x14ac:dyDescent="0.3">
      <c r="A8" s="24" t="s">
        <v>1</v>
      </c>
      <c r="B8" s="25"/>
      <c r="C8" s="25"/>
      <c r="D8" s="26"/>
      <c r="E8" s="12">
        <f>SUM(E9:E14)</f>
        <v>14912</v>
      </c>
      <c r="F8" s="12">
        <f>SUM(F9:F14)</f>
        <v>7609</v>
      </c>
      <c r="G8" s="63">
        <f>F8*100/E8</f>
        <v>51.026019313304722</v>
      </c>
      <c r="H8" s="56">
        <f>SUM(H9:H14)</f>
        <v>3536</v>
      </c>
      <c r="I8" s="56">
        <f>SUM(I9:I14)</f>
        <v>1651</v>
      </c>
      <c r="J8" s="63">
        <f>I8*100/H8</f>
        <v>46.691176470588232</v>
      </c>
      <c r="K8" s="56">
        <f t="shared" ref="K8:L8" si="0">SUM(K9:K14)</f>
        <v>1003</v>
      </c>
      <c r="L8" s="56">
        <f t="shared" si="0"/>
        <v>545</v>
      </c>
      <c r="M8" s="63">
        <f t="shared" ref="M8:M14" si="1">L8*100/K8</f>
        <v>54.336989032901293</v>
      </c>
      <c r="N8" s="56">
        <f t="shared" ref="N8:O8" si="2">SUM(N9:N14)</f>
        <v>2040</v>
      </c>
      <c r="O8" s="56">
        <f t="shared" si="2"/>
        <v>1123</v>
      </c>
      <c r="P8" s="63">
        <f t="shared" ref="P8:P14" si="3">O8*100/N8</f>
        <v>55.049019607843135</v>
      </c>
      <c r="Q8" s="12">
        <f t="shared" ref="Q8:R8" si="4">SUM(Q9:Q14)</f>
        <v>2150</v>
      </c>
      <c r="R8" s="12">
        <f t="shared" si="4"/>
        <v>886</v>
      </c>
      <c r="S8" s="13">
        <f t="shared" ref="S8:S14" si="5">R8*100/Q8</f>
        <v>41.209302325581397</v>
      </c>
      <c r="T8" s="12">
        <f t="shared" ref="T8:U8" si="6">SUM(T9:T14)</f>
        <v>680</v>
      </c>
      <c r="U8" s="12">
        <f t="shared" si="6"/>
        <v>324</v>
      </c>
      <c r="V8" s="13">
        <f t="shared" ref="V8:V14" si="7">U8*100/T8</f>
        <v>47.647058823529413</v>
      </c>
      <c r="W8" s="12">
        <f t="shared" ref="W8:X8" si="8">SUM(W9:W14)</f>
        <v>765</v>
      </c>
      <c r="X8" s="12">
        <f t="shared" si="8"/>
        <v>408</v>
      </c>
      <c r="Y8" s="13">
        <f t="shared" ref="Y8:Y14" si="9">X8*100/W8</f>
        <v>53.333333333333336</v>
      </c>
      <c r="Z8" s="12">
        <f t="shared" ref="Z8:AA8" si="10">SUM(Z9:Z14)</f>
        <v>2127</v>
      </c>
      <c r="AA8" s="12">
        <f t="shared" si="10"/>
        <v>1019</v>
      </c>
      <c r="AB8" s="63">
        <f t="shared" ref="AB8:AB14" si="11">AA8*100/Z8</f>
        <v>47.907851433944522</v>
      </c>
      <c r="AC8" s="56">
        <f t="shared" ref="AC8" si="12">SUM(AC9:AC14)</f>
        <v>1768</v>
      </c>
      <c r="AD8" s="56">
        <f>SUM(AD9:AD14)</f>
        <v>1269</v>
      </c>
      <c r="AE8" s="63">
        <f t="shared" ref="AE8:AE14" si="13">AD8*100/AC8</f>
        <v>71.776018099547514</v>
      </c>
      <c r="AF8" s="56">
        <f t="shared" ref="AF8" si="14">SUM(AF9:AF14)</f>
        <v>843</v>
      </c>
      <c r="AG8" s="56">
        <f>SUM(AG9:AG14)</f>
        <v>384</v>
      </c>
      <c r="AH8" s="63">
        <f t="shared" ref="AH8:AH14" si="15">AG8*100/AF8</f>
        <v>45.551601423487547</v>
      </c>
    </row>
    <row r="9" spans="1:34" ht="18.75" x14ac:dyDescent="0.3">
      <c r="A9" s="27" t="s">
        <v>2</v>
      </c>
      <c r="B9" s="28"/>
      <c r="C9" s="28"/>
      <c r="D9" s="29"/>
      <c r="E9" s="5">
        <f t="shared" ref="E9:F14" si="16">H9+K9+N9+Q9+T9+W9+Z9+AC9+AF9</f>
        <v>879</v>
      </c>
      <c r="F9" s="5">
        <f t="shared" si="16"/>
        <v>575</v>
      </c>
      <c r="G9" s="6">
        <f t="shared" ref="G9:G14" si="17">F9*100/E9</f>
        <v>65.41524459613197</v>
      </c>
      <c r="H9" s="5">
        <f>I4</f>
        <v>208</v>
      </c>
      <c r="I9" s="5">
        <f>'[1]01'!$G$26</f>
        <v>110</v>
      </c>
      <c r="J9" s="6">
        <f t="shared" ref="J9:J14" si="18">I9*100/H9</f>
        <v>52.884615384615387</v>
      </c>
      <c r="K9" s="5">
        <f t="shared" ref="K9" si="19">L4</f>
        <v>59</v>
      </c>
      <c r="L9" s="5">
        <f>'[1]02'!$G$11</f>
        <v>31</v>
      </c>
      <c r="M9" s="6">
        <f t="shared" si="1"/>
        <v>52.542372881355931</v>
      </c>
      <c r="N9" s="5">
        <f t="shared" ref="N9" si="20">O4</f>
        <v>120</v>
      </c>
      <c r="O9" s="5">
        <f>'[1]03'!$G$17</f>
        <v>57</v>
      </c>
      <c r="P9" s="6">
        <f t="shared" si="3"/>
        <v>47.5</v>
      </c>
      <c r="Q9" s="5">
        <f>R4</f>
        <v>127</v>
      </c>
      <c r="R9" s="5">
        <f>'[1]04'!$G$18</f>
        <v>77</v>
      </c>
      <c r="S9" s="6">
        <f t="shared" si="5"/>
        <v>60.629921259842519</v>
      </c>
      <c r="T9" s="5">
        <f>U4</f>
        <v>40</v>
      </c>
      <c r="U9" s="5">
        <f>'[1]05'!$G$9</f>
        <v>26</v>
      </c>
      <c r="V9" s="6">
        <f t="shared" si="7"/>
        <v>65</v>
      </c>
      <c r="W9" s="5">
        <f>X4</f>
        <v>45</v>
      </c>
      <c r="X9" s="5">
        <f>'[1]06'!$G$10</f>
        <v>45</v>
      </c>
      <c r="Y9" s="6">
        <f t="shared" si="9"/>
        <v>100</v>
      </c>
      <c r="Z9" s="5">
        <f t="shared" ref="Z9" si="21">AA4</f>
        <v>126</v>
      </c>
      <c r="AA9" s="5">
        <f>'[1]07'!$G$18</f>
        <v>126</v>
      </c>
      <c r="AB9" s="6">
        <f t="shared" si="11"/>
        <v>100</v>
      </c>
      <c r="AC9" s="5">
        <f>AD4</f>
        <v>104</v>
      </c>
      <c r="AD9" s="5">
        <f>'[2]08'!$G$16</f>
        <v>60</v>
      </c>
      <c r="AE9" s="6">
        <f t="shared" si="13"/>
        <v>57.692307692307693</v>
      </c>
      <c r="AF9" s="5">
        <f>AG4</f>
        <v>50</v>
      </c>
      <c r="AG9" s="5">
        <f>'[1]09'!$G$10</f>
        <v>43</v>
      </c>
      <c r="AH9" s="6">
        <f t="shared" si="15"/>
        <v>86</v>
      </c>
    </row>
    <row r="10" spans="1:34" ht="18.75" x14ac:dyDescent="0.3">
      <c r="A10" s="27" t="s">
        <v>3</v>
      </c>
      <c r="B10" s="28"/>
      <c r="C10" s="28"/>
      <c r="D10" s="29"/>
      <c r="E10" s="5">
        <f t="shared" si="16"/>
        <v>1758</v>
      </c>
      <c r="F10" s="5">
        <f t="shared" si="16"/>
        <v>1427</v>
      </c>
      <c r="G10" s="6">
        <f t="shared" si="17"/>
        <v>81.171786120591577</v>
      </c>
      <c r="H10" s="5">
        <f>I4*2</f>
        <v>416</v>
      </c>
      <c r="I10" s="5">
        <f>'[1]01'!$H$26</f>
        <v>308</v>
      </c>
      <c r="J10" s="6">
        <f t="shared" si="18"/>
        <v>74.038461538461533</v>
      </c>
      <c r="K10" s="5">
        <f t="shared" ref="K10" si="22">L4*2</f>
        <v>118</v>
      </c>
      <c r="L10" s="5">
        <f>'[1]02'!$H$11</f>
        <v>100</v>
      </c>
      <c r="M10" s="6">
        <f t="shared" si="1"/>
        <v>84.745762711864401</v>
      </c>
      <c r="N10" s="5">
        <f t="shared" ref="N10" si="23">O4*2</f>
        <v>240</v>
      </c>
      <c r="O10" s="5">
        <f>'[1]03'!$H$17</f>
        <v>212</v>
      </c>
      <c r="P10" s="6">
        <f t="shared" si="3"/>
        <v>88.333333333333329</v>
      </c>
      <c r="Q10" s="5">
        <f>R4*2</f>
        <v>254</v>
      </c>
      <c r="R10" s="5">
        <f>'[1]04'!$H$18</f>
        <v>156</v>
      </c>
      <c r="S10" s="6">
        <f t="shared" si="5"/>
        <v>61.417322834645667</v>
      </c>
      <c r="T10" s="5">
        <f>U4*2</f>
        <v>80</v>
      </c>
      <c r="U10" s="5">
        <f>'[1]05'!$H$9</f>
        <v>67</v>
      </c>
      <c r="V10" s="6">
        <f t="shared" si="7"/>
        <v>83.75</v>
      </c>
      <c r="W10" s="5">
        <f>X4*2</f>
        <v>90</v>
      </c>
      <c r="X10" s="5">
        <f>'[1]06'!$H$10</f>
        <v>80</v>
      </c>
      <c r="Y10" s="6">
        <f t="shared" si="9"/>
        <v>88.888888888888886</v>
      </c>
      <c r="Z10" s="5">
        <f t="shared" ref="Z10" si="24">AA4*2</f>
        <v>252</v>
      </c>
      <c r="AA10" s="5">
        <f>'[1]07'!$H$18</f>
        <v>229</v>
      </c>
      <c r="AB10" s="6">
        <f t="shared" si="11"/>
        <v>90.873015873015873</v>
      </c>
      <c r="AC10" s="5">
        <f>AD4*2</f>
        <v>208</v>
      </c>
      <c r="AD10" s="5">
        <f>'[2]08'!$H$16</f>
        <v>206</v>
      </c>
      <c r="AE10" s="6">
        <f t="shared" si="13"/>
        <v>99.038461538461533</v>
      </c>
      <c r="AF10" s="5">
        <f>AG4*2</f>
        <v>100</v>
      </c>
      <c r="AG10" s="5">
        <f>'[1]09'!$H$10</f>
        <v>69</v>
      </c>
      <c r="AH10" s="6">
        <f t="shared" si="15"/>
        <v>69</v>
      </c>
    </row>
    <row r="11" spans="1:34" ht="18.75" x14ac:dyDescent="0.3">
      <c r="A11" s="27" t="s">
        <v>32</v>
      </c>
      <c r="B11" s="28"/>
      <c r="C11" s="28"/>
      <c r="D11" s="29"/>
      <c r="E11" s="5">
        <f t="shared" si="16"/>
        <v>2637</v>
      </c>
      <c r="F11" s="5">
        <f t="shared" si="16"/>
        <v>703</v>
      </c>
      <c r="G11" s="6">
        <f t="shared" si="17"/>
        <v>26.659082290481606</v>
      </c>
      <c r="H11" s="5">
        <f>I4*3</f>
        <v>624</v>
      </c>
      <c r="I11" s="5">
        <f>'[1]01'!$I$26</f>
        <v>106</v>
      </c>
      <c r="J11" s="6">
        <f t="shared" si="18"/>
        <v>16.987179487179485</v>
      </c>
      <c r="K11" s="5">
        <f t="shared" ref="K11" si="25">L4*3</f>
        <v>177</v>
      </c>
      <c r="L11" s="5">
        <f>'[1]02'!$I$11</f>
        <v>41</v>
      </c>
      <c r="M11" s="6">
        <f t="shared" si="1"/>
        <v>23.163841807909606</v>
      </c>
      <c r="N11" s="5">
        <f t="shared" ref="N11" si="26">O4*3</f>
        <v>360</v>
      </c>
      <c r="O11" s="5">
        <f>'[1]03'!$I$17</f>
        <v>99</v>
      </c>
      <c r="P11" s="6">
        <f t="shared" si="3"/>
        <v>27.5</v>
      </c>
      <c r="Q11" s="5">
        <f>R4*3</f>
        <v>381</v>
      </c>
      <c r="R11" s="5">
        <f>'[1]04'!$I$18</f>
        <v>63</v>
      </c>
      <c r="S11" s="6">
        <f t="shared" si="5"/>
        <v>16.535433070866141</v>
      </c>
      <c r="T11" s="5">
        <f>U4*3</f>
        <v>120</v>
      </c>
      <c r="U11" s="5">
        <f>'[1]05'!$I$9</f>
        <v>7</v>
      </c>
      <c r="V11" s="6">
        <f t="shared" si="7"/>
        <v>5.833333333333333</v>
      </c>
      <c r="W11" s="5">
        <f>X4*3</f>
        <v>135</v>
      </c>
      <c r="X11" s="5">
        <f>'[1]06'!$I$10</f>
        <v>76</v>
      </c>
      <c r="Y11" s="6">
        <f t="shared" si="9"/>
        <v>56.296296296296298</v>
      </c>
      <c r="Z11" s="5">
        <f t="shared" ref="Z11" si="27">AA4*3</f>
        <v>378</v>
      </c>
      <c r="AA11" s="5">
        <f>'[1]07'!$I$18</f>
        <v>63</v>
      </c>
      <c r="AB11" s="6">
        <f t="shared" si="11"/>
        <v>16.666666666666668</v>
      </c>
      <c r="AC11" s="5">
        <f>AD4*3</f>
        <v>312</v>
      </c>
      <c r="AD11" s="5">
        <f>'[2]08'!$I$16</f>
        <v>220</v>
      </c>
      <c r="AE11" s="6">
        <f t="shared" si="13"/>
        <v>70.512820512820511</v>
      </c>
      <c r="AF11" s="5">
        <f>AG4*3</f>
        <v>150</v>
      </c>
      <c r="AG11" s="5">
        <f>'[1]09'!$I$10</f>
        <v>28</v>
      </c>
      <c r="AH11" s="6">
        <f t="shared" si="15"/>
        <v>18.666666666666668</v>
      </c>
    </row>
    <row r="12" spans="1:34" ht="18.75" x14ac:dyDescent="0.3">
      <c r="A12" s="27" t="s">
        <v>4</v>
      </c>
      <c r="B12" s="28"/>
      <c r="C12" s="28"/>
      <c r="D12" s="29"/>
      <c r="E12" s="5">
        <f t="shared" si="16"/>
        <v>3516</v>
      </c>
      <c r="F12" s="5">
        <f t="shared" si="16"/>
        <v>716</v>
      </c>
      <c r="G12" s="6">
        <f t="shared" si="17"/>
        <v>20.364050056882821</v>
      </c>
      <c r="H12" s="5">
        <f>I4*4</f>
        <v>832</v>
      </c>
      <c r="I12" s="5">
        <f>'[1]01'!$J$26</f>
        <v>132</v>
      </c>
      <c r="J12" s="6">
        <f t="shared" si="18"/>
        <v>15.865384615384615</v>
      </c>
      <c r="K12" s="5">
        <f t="shared" ref="K12" si="28">L4*4</f>
        <v>236</v>
      </c>
      <c r="L12" s="5">
        <f>'[1]02'!$J$11</f>
        <v>47</v>
      </c>
      <c r="M12" s="58">
        <f t="shared" si="1"/>
        <v>19.915254237288135</v>
      </c>
      <c r="N12" s="57">
        <f t="shared" ref="N12" si="29">O4*4</f>
        <v>480</v>
      </c>
      <c r="O12" s="57">
        <f>'[1]03'!$J$17</f>
        <v>78</v>
      </c>
      <c r="P12" s="58">
        <f t="shared" si="3"/>
        <v>16.25</v>
      </c>
      <c r="Q12" s="5">
        <f>R4*4</f>
        <v>508</v>
      </c>
      <c r="R12" s="5">
        <f>'[1]04'!$J$18</f>
        <v>60</v>
      </c>
      <c r="S12" s="6">
        <f t="shared" si="5"/>
        <v>11.811023622047244</v>
      </c>
      <c r="T12" s="5">
        <f>U4*4</f>
        <v>160</v>
      </c>
      <c r="U12" s="5">
        <f>'[1]05'!$J$9</f>
        <v>33</v>
      </c>
      <c r="V12" s="6">
        <f t="shared" si="7"/>
        <v>20.625</v>
      </c>
      <c r="W12" s="5">
        <f>X4*4</f>
        <v>180</v>
      </c>
      <c r="X12" s="5">
        <f>'[1]06'!$J$10</f>
        <v>37</v>
      </c>
      <c r="Y12" s="6">
        <f t="shared" si="9"/>
        <v>20.555555555555557</v>
      </c>
      <c r="Z12" s="5">
        <f t="shared" ref="Z12" si="30">AA4*4</f>
        <v>504</v>
      </c>
      <c r="AA12" s="5">
        <f>'[1]07'!$J$18</f>
        <v>64</v>
      </c>
      <c r="AB12" s="6">
        <f t="shared" si="11"/>
        <v>12.698412698412698</v>
      </c>
      <c r="AC12" s="5">
        <f>AD4*4</f>
        <v>416</v>
      </c>
      <c r="AD12" s="5">
        <f>'[2]08'!$J$16</f>
        <v>220</v>
      </c>
      <c r="AE12" s="65">
        <f t="shared" si="13"/>
        <v>52.884615384615387</v>
      </c>
      <c r="AF12" s="57">
        <f>AG4*4</f>
        <v>200</v>
      </c>
      <c r="AG12" s="5">
        <f>'[1]09'!$J$10</f>
        <v>45</v>
      </c>
      <c r="AH12" s="58">
        <f t="shared" si="15"/>
        <v>22.5</v>
      </c>
    </row>
    <row r="13" spans="1:34" ht="18.75" x14ac:dyDescent="0.3">
      <c r="A13" s="27" t="s">
        <v>5</v>
      </c>
      <c r="B13" s="28"/>
      <c r="C13" s="28"/>
      <c r="D13" s="29"/>
      <c r="E13" s="5">
        <f t="shared" si="16"/>
        <v>3512</v>
      </c>
      <c r="F13" s="5">
        <f t="shared" si="16"/>
        <v>2064</v>
      </c>
      <c r="G13" s="6">
        <f t="shared" si="17"/>
        <v>58.769931662870157</v>
      </c>
      <c r="H13" s="5">
        <f>(I4-I5)*4</f>
        <v>832</v>
      </c>
      <c r="I13" s="5">
        <f>'[1]01'!$K$26</f>
        <v>559</v>
      </c>
      <c r="J13" s="6">
        <f t="shared" si="18"/>
        <v>67.1875</v>
      </c>
      <c r="K13" s="5">
        <f>(L4-L5)*4</f>
        <v>236</v>
      </c>
      <c r="L13" s="5">
        <f>'[1]02'!$K$11</f>
        <v>169</v>
      </c>
      <c r="M13" s="58">
        <f t="shared" si="1"/>
        <v>71.610169491525426</v>
      </c>
      <c r="N13" s="57">
        <f>(O4-O5)*4</f>
        <v>480</v>
      </c>
      <c r="O13" s="57">
        <f>'[1]03'!$K$17</f>
        <v>379</v>
      </c>
      <c r="P13" s="58">
        <f t="shared" si="3"/>
        <v>78.958333333333329</v>
      </c>
      <c r="Q13" s="5">
        <f>(R4-R5)*4</f>
        <v>508</v>
      </c>
      <c r="R13" s="61">
        <f>'[1]04'!$K$18</f>
        <v>312</v>
      </c>
      <c r="S13" s="50">
        <f t="shared" si="5"/>
        <v>61.417322834645667</v>
      </c>
      <c r="T13" s="5">
        <f>(U4-U5)*4</f>
        <v>160</v>
      </c>
      <c r="U13" s="5">
        <f>'[1]05'!$K$9</f>
        <v>82</v>
      </c>
      <c r="V13" s="6">
        <f t="shared" si="7"/>
        <v>51.25</v>
      </c>
      <c r="W13" s="5">
        <f>(X4-X5)*4</f>
        <v>180</v>
      </c>
      <c r="X13" s="5">
        <f>'[1]06'!$K$10</f>
        <v>44</v>
      </c>
      <c r="Y13" s="6">
        <f t="shared" si="9"/>
        <v>24.444444444444443</v>
      </c>
      <c r="Z13" s="5">
        <f>(AA4-AA5)*4</f>
        <v>504</v>
      </c>
      <c r="AA13" s="5">
        <f>'[1]07'!$K$18</f>
        <v>181</v>
      </c>
      <c r="AB13" s="6">
        <f t="shared" si="11"/>
        <v>35.912698412698411</v>
      </c>
      <c r="AC13" s="5">
        <f>(AD4-AD5)*4</f>
        <v>416</v>
      </c>
      <c r="AD13" s="5">
        <f>'[2]08'!$K$16</f>
        <v>251</v>
      </c>
      <c r="AE13" s="65">
        <f t="shared" si="13"/>
        <v>60.33653846153846</v>
      </c>
      <c r="AF13" s="57">
        <f>(AG4-AG5)*4</f>
        <v>196</v>
      </c>
      <c r="AG13" s="5">
        <f>'[1]09'!$K$10</f>
        <v>87</v>
      </c>
      <c r="AH13" s="6">
        <f t="shared" si="15"/>
        <v>44.387755102040813</v>
      </c>
    </row>
    <row r="14" spans="1:34" ht="18.75" x14ac:dyDescent="0.3">
      <c r="A14" s="30" t="s">
        <v>6</v>
      </c>
      <c r="B14" s="31"/>
      <c r="C14" s="31"/>
      <c r="D14" s="32"/>
      <c r="E14" s="7">
        <f t="shared" si="16"/>
        <v>2610</v>
      </c>
      <c r="F14" s="7">
        <f t="shared" si="16"/>
        <v>2124</v>
      </c>
      <c r="G14" s="8">
        <f t="shared" si="17"/>
        <v>81.379310344827587</v>
      </c>
      <c r="H14" s="7">
        <f>(I4-I6)*3</f>
        <v>624</v>
      </c>
      <c r="I14" s="7">
        <f>'[1]01'!$L$26</f>
        <v>436</v>
      </c>
      <c r="J14" s="64">
        <f t="shared" si="18"/>
        <v>69.871794871794876</v>
      </c>
      <c r="K14" s="7">
        <f>(L4-L6)*3</f>
        <v>177</v>
      </c>
      <c r="L14" s="7">
        <f>'[1]02'!$L$11</f>
        <v>157</v>
      </c>
      <c r="M14" s="8">
        <f t="shared" si="1"/>
        <v>88.700564971751419</v>
      </c>
      <c r="N14" s="7">
        <f>(O4-O6)*3</f>
        <v>360</v>
      </c>
      <c r="O14" s="7">
        <f>'[1]03'!$L$17</f>
        <v>298</v>
      </c>
      <c r="P14" s="8">
        <f t="shared" si="3"/>
        <v>82.777777777777771</v>
      </c>
      <c r="Q14" s="7">
        <f>(R4-R6)*3</f>
        <v>372</v>
      </c>
      <c r="R14" s="7">
        <f>'[1]04'!$L$18</f>
        <v>218</v>
      </c>
      <c r="S14" s="8">
        <f t="shared" si="5"/>
        <v>58.602150537634408</v>
      </c>
      <c r="T14" s="7">
        <f>(U4-U6)*3</f>
        <v>120</v>
      </c>
      <c r="U14" s="7">
        <f>'[1]05'!$L$9</f>
        <v>109</v>
      </c>
      <c r="V14" s="8">
        <f t="shared" si="7"/>
        <v>90.833333333333329</v>
      </c>
      <c r="W14" s="7">
        <f>(X4-X6)*3</f>
        <v>135</v>
      </c>
      <c r="X14" s="7">
        <f>'[1]06'!$L$10</f>
        <v>126</v>
      </c>
      <c r="Y14" s="8">
        <f t="shared" si="9"/>
        <v>93.333333333333329</v>
      </c>
      <c r="Z14" s="7">
        <f>(AA4-AA6)*3</f>
        <v>363</v>
      </c>
      <c r="AA14" s="7">
        <f>'[1]07'!$L$18</f>
        <v>356</v>
      </c>
      <c r="AB14" s="8">
        <f t="shared" si="11"/>
        <v>98.071625344352611</v>
      </c>
      <c r="AC14" s="7">
        <f>(AD4-AD6)*3</f>
        <v>312</v>
      </c>
      <c r="AD14" s="7">
        <f>'[2]08'!$L$16</f>
        <v>312</v>
      </c>
      <c r="AE14" s="8">
        <f t="shared" si="13"/>
        <v>100</v>
      </c>
      <c r="AF14" s="7">
        <f>(AG4-AG6)*3</f>
        <v>147</v>
      </c>
      <c r="AG14" s="7">
        <f>'[1]09'!$L$10</f>
        <v>112</v>
      </c>
      <c r="AH14" s="8">
        <f t="shared" si="15"/>
        <v>76.19047619047619</v>
      </c>
    </row>
    <row r="15" spans="1:34" ht="6" customHeight="1" x14ac:dyDescent="0.35">
      <c r="A15" s="1"/>
      <c r="B15" s="1"/>
      <c r="C15" s="1"/>
      <c r="D15" s="1"/>
      <c r="E15" s="2"/>
      <c r="F15" s="2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8.75" x14ac:dyDescent="0.3">
      <c r="A16" s="43" t="s">
        <v>36</v>
      </c>
      <c r="B16" s="44"/>
      <c r="C16" s="44"/>
      <c r="D16" s="45"/>
      <c r="E16" s="103" t="s">
        <v>37</v>
      </c>
      <c r="F16" s="104"/>
      <c r="G16" s="37" t="s">
        <v>30</v>
      </c>
      <c r="H16" s="103" t="s">
        <v>37</v>
      </c>
      <c r="I16" s="104"/>
      <c r="J16" s="37" t="s">
        <v>30</v>
      </c>
      <c r="K16" s="103" t="s">
        <v>37</v>
      </c>
      <c r="L16" s="104"/>
      <c r="M16" s="37" t="s">
        <v>30</v>
      </c>
      <c r="N16" s="103" t="s">
        <v>37</v>
      </c>
      <c r="O16" s="104"/>
      <c r="P16" s="37" t="s">
        <v>30</v>
      </c>
      <c r="Q16" s="103" t="s">
        <v>37</v>
      </c>
      <c r="R16" s="104"/>
      <c r="S16" s="37" t="s">
        <v>30</v>
      </c>
      <c r="T16" s="103" t="s">
        <v>37</v>
      </c>
      <c r="U16" s="104"/>
      <c r="V16" s="37" t="s">
        <v>30</v>
      </c>
      <c r="W16" s="103" t="s">
        <v>37</v>
      </c>
      <c r="X16" s="104"/>
      <c r="Y16" s="37" t="s">
        <v>30</v>
      </c>
      <c r="Z16" s="103" t="s">
        <v>37</v>
      </c>
      <c r="AA16" s="104"/>
      <c r="AB16" s="37" t="s">
        <v>30</v>
      </c>
      <c r="AC16" s="103" t="s">
        <v>37</v>
      </c>
      <c r="AD16" s="104"/>
      <c r="AE16" s="37" t="s">
        <v>30</v>
      </c>
      <c r="AF16" s="103" t="s">
        <v>37</v>
      </c>
      <c r="AG16" s="104"/>
      <c r="AH16" s="37" t="s">
        <v>30</v>
      </c>
    </row>
    <row r="17" spans="1:34" ht="18.75" x14ac:dyDescent="0.3">
      <c r="A17" s="36" t="s">
        <v>27</v>
      </c>
      <c r="B17" s="33"/>
      <c r="C17" s="33"/>
      <c r="D17" s="33"/>
      <c r="E17" s="109">
        <f>H17+K17+N17+Q17+T17+W17+Z17+AC17+AF17</f>
        <v>1329</v>
      </c>
      <c r="F17" s="110"/>
      <c r="G17" s="48"/>
      <c r="H17" s="96">
        <f>'[3]01'!$D$26</f>
        <v>246</v>
      </c>
      <c r="I17" s="97"/>
      <c r="J17" s="49"/>
      <c r="K17" s="96">
        <f>'[3]02'!$D$11</f>
        <v>84</v>
      </c>
      <c r="L17" s="97"/>
      <c r="M17" s="49"/>
      <c r="N17" s="96">
        <f>'[3]03'!$D$17</f>
        <v>160</v>
      </c>
      <c r="O17" s="97"/>
      <c r="P17" s="49"/>
      <c r="Q17" s="96">
        <f>'[3]04'!$D$18</f>
        <v>159</v>
      </c>
      <c r="R17" s="97"/>
      <c r="S17" s="49"/>
      <c r="T17" s="98">
        <f>'[3]05'!$D$9</f>
        <v>88</v>
      </c>
      <c r="U17" s="99"/>
      <c r="V17" s="49"/>
      <c r="W17" s="96">
        <f>'[3]06'!$D$10</f>
        <v>57</v>
      </c>
      <c r="X17" s="97"/>
      <c r="Y17" s="49"/>
      <c r="Z17" s="96">
        <f>'[3]07'!$D$18</f>
        <v>229</v>
      </c>
      <c r="AA17" s="97"/>
      <c r="AB17" s="49"/>
      <c r="AC17" s="96">
        <f>'[4]08'!$D$16</f>
        <v>246</v>
      </c>
      <c r="AD17" s="97"/>
      <c r="AE17" s="49"/>
      <c r="AF17" s="96">
        <f>'[3]09'!$D$10</f>
        <v>60</v>
      </c>
      <c r="AG17" s="97"/>
      <c r="AH17" s="49"/>
    </row>
    <row r="18" spans="1:34" ht="18.75" x14ac:dyDescent="0.3">
      <c r="A18" s="24" t="s">
        <v>7</v>
      </c>
      <c r="B18" s="25"/>
      <c r="C18" s="25"/>
      <c r="D18" s="25"/>
      <c r="E18" s="86">
        <f>E17-E19</f>
        <v>538</v>
      </c>
      <c r="F18" s="100"/>
      <c r="G18" s="58">
        <f>E18*100/$E$17</f>
        <v>40.481565086531226</v>
      </c>
      <c r="H18" s="90">
        <f>H17-H19</f>
        <v>50</v>
      </c>
      <c r="I18" s="91"/>
      <c r="J18" s="58">
        <f>H18*100/$H$17</f>
        <v>20.325203252032519</v>
      </c>
      <c r="K18" s="90">
        <f>K17-K19</f>
        <v>38</v>
      </c>
      <c r="L18" s="91"/>
      <c r="M18" s="58">
        <f>K18*100/$K$17</f>
        <v>45.238095238095241</v>
      </c>
      <c r="N18" s="90">
        <f>N17-N19</f>
        <v>101</v>
      </c>
      <c r="O18" s="91"/>
      <c r="P18" s="58">
        <f>N18*100/$N$17</f>
        <v>63.125</v>
      </c>
      <c r="Q18" s="90">
        <f>Q17-Q19</f>
        <v>8</v>
      </c>
      <c r="R18" s="91"/>
      <c r="S18" s="58">
        <f>Q18*100/$Q$17</f>
        <v>5.0314465408805029</v>
      </c>
      <c r="T18" s="94">
        <f>T17-T19</f>
        <v>59</v>
      </c>
      <c r="U18" s="95"/>
      <c r="V18" s="6">
        <f>T18*100/$T$17</f>
        <v>67.045454545454547</v>
      </c>
      <c r="W18" s="86">
        <f>W17-W19</f>
        <v>32</v>
      </c>
      <c r="X18" s="87"/>
      <c r="Y18" s="6">
        <f>W18*100/$W$17</f>
        <v>56.140350877192979</v>
      </c>
      <c r="Z18" s="86">
        <f>Z17-Z19</f>
        <v>57</v>
      </c>
      <c r="AA18" s="87"/>
      <c r="AB18" s="6">
        <f>Z18*100/$Z$17</f>
        <v>24.890829694323145</v>
      </c>
      <c r="AC18" s="86">
        <f>AC17-AC19</f>
        <v>193</v>
      </c>
      <c r="AD18" s="87"/>
      <c r="AE18" s="58">
        <f>AC18*100/$AC$17</f>
        <v>78.455284552845526</v>
      </c>
      <c r="AF18" s="90">
        <f>AF17-AF19</f>
        <v>0</v>
      </c>
      <c r="AG18" s="91"/>
      <c r="AH18" s="58">
        <f>AF18*100/$AF$17</f>
        <v>0</v>
      </c>
    </row>
    <row r="19" spans="1:34" ht="18.75" x14ac:dyDescent="0.3">
      <c r="A19" s="27" t="s">
        <v>8</v>
      </c>
      <c r="B19" s="28"/>
      <c r="C19" s="28"/>
      <c r="D19" s="28"/>
      <c r="E19" s="86">
        <f>H19+K19+N19+Q19+T19+W19+Z19+AC19+AF19</f>
        <v>791</v>
      </c>
      <c r="F19" s="100"/>
      <c r="G19" s="6">
        <f>E19*100/$E$17</f>
        <v>59.518434913468774</v>
      </c>
      <c r="H19" s="86">
        <f>'[3]01'!$F$26</f>
        <v>196</v>
      </c>
      <c r="I19" s="87"/>
      <c r="J19" s="6">
        <f>H19*100/$H$17</f>
        <v>79.674796747967477</v>
      </c>
      <c r="K19" s="86">
        <f>'[3]02'!$F$11</f>
        <v>46</v>
      </c>
      <c r="L19" s="87"/>
      <c r="M19" s="6">
        <f>K19*100/$K$17</f>
        <v>54.761904761904759</v>
      </c>
      <c r="N19" s="86">
        <f>'[3]03'!$F$17</f>
        <v>59</v>
      </c>
      <c r="O19" s="87"/>
      <c r="P19" s="6">
        <f>N19*100/N17</f>
        <v>36.875</v>
      </c>
      <c r="Q19" s="86">
        <f>'[3]04'!$F$18</f>
        <v>151</v>
      </c>
      <c r="R19" s="87"/>
      <c r="S19" s="6">
        <f>Q19*100/$Q$17</f>
        <v>94.968553459119491</v>
      </c>
      <c r="T19" s="94">
        <f>'[3]05'!$F$9</f>
        <v>29</v>
      </c>
      <c r="U19" s="95"/>
      <c r="V19" s="6">
        <f>T19*100/$T$17</f>
        <v>32.954545454545453</v>
      </c>
      <c r="W19" s="86">
        <f>'[3]06'!$F$10</f>
        <v>25</v>
      </c>
      <c r="X19" s="87"/>
      <c r="Y19" s="6">
        <f>W19*100/$W$17</f>
        <v>43.859649122807021</v>
      </c>
      <c r="Z19" s="86">
        <f>'[3]07'!$F$18</f>
        <v>172</v>
      </c>
      <c r="AA19" s="87"/>
      <c r="AB19" s="6">
        <f>Z19*100/$Z$17</f>
        <v>75.109170305676855</v>
      </c>
      <c r="AC19" s="86">
        <f>'[4]08'!$F$16</f>
        <v>53</v>
      </c>
      <c r="AD19" s="87"/>
      <c r="AE19" s="58">
        <f>AC19*100/$AC$17</f>
        <v>21.54471544715447</v>
      </c>
      <c r="AF19" s="90">
        <f>'[3]09'!$F$10</f>
        <v>60</v>
      </c>
      <c r="AG19" s="91"/>
      <c r="AH19" s="58">
        <f>AF19*100/$AF$17</f>
        <v>100</v>
      </c>
    </row>
    <row r="20" spans="1:34" ht="18.75" x14ac:dyDescent="0.3">
      <c r="A20" s="38" t="s">
        <v>9</v>
      </c>
      <c r="B20" s="39"/>
      <c r="C20" s="39"/>
      <c r="D20" s="39"/>
      <c r="E20" s="92"/>
      <c r="F20" s="102"/>
      <c r="G20" s="40"/>
      <c r="H20" s="92"/>
      <c r="I20" s="93"/>
      <c r="J20" s="41"/>
      <c r="K20" s="92"/>
      <c r="L20" s="93"/>
      <c r="M20" s="41"/>
      <c r="N20" s="92"/>
      <c r="O20" s="93"/>
      <c r="P20" s="41"/>
      <c r="Q20" s="92"/>
      <c r="R20" s="93"/>
      <c r="S20" s="41"/>
      <c r="T20" s="92"/>
      <c r="U20" s="93"/>
      <c r="V20" s="42"/>
      <c r="W20" s="92"/>
      <c r="X20" s="93"/>
      <c r="Y20" s="42"/>
      <c r="Z20" s="92"/>
      <c r="AA20" s="93"/>
      <c r="AB20" s="41"/>
      <c r="AC20" s="92"/>
      <c r="AD20" s="93"/>
      <c r="AE20" s="41"/>
      <c r="AF20" s="92"/>
      <c r="AG20" s="93"/>
      <c r="AH20" s="41"/>
    </row>
    <row r="21" spans="1:34" ht="18.75" x14ac:dyDescent="0.3">
      <c r="A21" s="34" t="s">
        <v>10</v>
      </c>
      <c r="B21" s="28" t="s">
        <v>18</v>
      </c>
      <c r="C21" s="28"/>
      <c r="D21" s="28"/>
      <c r="E21" s="86">
        <f t="shared" ref="E21:E28" si="31">H21+K21+N21+Q21+T21+W21+Z21+AC21+AF21</f>
        <v>306</v>
      </c>
      <c r="F21" s="100"/>
      <c r="G21" s="6">
        <f>E21*100/$E$17</f>
        <v>23.024830699774267</v>
      </c>
      <c r="H21" s="86">
        <f>'[3]01'!$G$26</f>
        <v>34</v>
      </c>
      <c r="I21" s="87"/>
      <c r="J21" s="6">
        <f>H21*100/$H$17</f>
        <v>13.821138211382113</v>
      </c>
      <c r="K21" s="86">
        <f>'[3]02'!$G$11</f>
        <v>8</v>
      </c>
      <c r="L21" s="87"/>
      <c r="M21" s="6">
        <f>K21*100/$K$17</f>
        <v>9.5238095238095237</v>
      </c>
      <c r="N21" s="86">
        <f>'[3]03'!$G$17</f>
        <v>54</v>
      </c>
      <c r="O21" s="87"/>
      <c r="P21" s="6">
        <f>N21*100/$N$17</f>
        <v>33.75</v>
      </c>
      <c r="Q21" s="86">
        <f>'[3]04'!$G$18</f>
        <v>111</v>
      </c>
      <c r="R21" s="87"/>
      <c r="S21" s="6">
        <f>Q21*100/$Q$17</f>
        <v>69.811320754716988</v>
      </c>
      <c r="T21" s="86">
        <f>'[3]05'!$G$9</f>
        <v>2</v>
      </c>
      <c r="U21" s="87"/>
      <c r="V21" s="6">
        <f>T21*100/$T$17</f>
        <v>2.2727272727272729</v>
      </c>
      <c r="W21" s="86">
        <f>'[3]06'!$G$10</f>
        <v>9</v>
      </c>
      <c r="X21" s="87"/>
      <c r="Y21" s="6">
        <f>W21*100/$W$17</f>
        <v>15.789473684210526</v>
      </c>
      <c r="Z21" s="86">
        <f>'[3]07'!$G$18</f>
        <v>25</v>
      </c>
      <c r="AA21" s="87"/>
      <c r="AB21" s="6">
        <f>Z21*100/$Z$17</f>
        <v>10.91703056768559</v>
      </c>
      <c r="AC21" s="86">
        <f>'[4]08'!$G$16</f>
        <v>13</v>
      </c>
      <c r="AD21" s="87"/>
      <c r="AE21" s="6">
        <f>AC21*100/$AC$17</f>
        <v>5.2845528455284549</v>
      </c>
      <c r="AF21" s="86">
        <f>'[3]09'!$G$10</f>
        <v>50</v>
      </c>
      <c r="AG21" s="87"/>
      <c r="AH21" s="6">
        <f>AF21*100/$AF$17</f>
        <v>83.333333333333329</v>
      </c>
    </row>
    <row r="22" spans="1:34" ht="18.75" x14ac:dyDescent="0.3">
      <c r="A22" s="34" t="s">
        <v>11</v>
      </c>
      <c r="B22" s="28" t="s">
        <v>19</v>
      </c>
      <c r="C22" s="28"/>
      <c r="D22" s="28"/>
      <c r="E22" s="86">
        <f t="shared" si="31"/>
        <v>233</v>
      </c>
      <c r="F22" s="100"/>
      <c r="G22" s="6">
        <f t="shared" ref="G22:G28" si="32">E22*100/$E$17</f>
        <v>17.531978931527465</v>
      </c>
      <c r="H22" s="86">
        <f>'[3]01'!$H$26</f>
        <v>57</v>
      </c>
      <c r="I22" s="87"/>
      <c r="J22" s="6">
        <f t="shared" ref="J22:J28" si="33">H22*100/$H$17</f>
        <v>23.170731707317074</v>
      </c>
      <c r="K22" s="86">
        <f>'[3]02'!$H$11</f>
        <v>1</v>
      </c>
      <c r="L22" s="87"/>
      <c r="M22" s="6">
        <f t="shared" ref="M22:M28" si="34">K22*100/$K$17</f>
        <v>1.1904761904761905</v>
      </c>
      <c r="N22" s="86">
        <f>'[3]03'!$H$17</f>
        <v>0</v>
      </c>
      <c r="O22" s="87"/>
      <c r="P22" s="6">
        <f t="shared" ref="P22:P28" si="35">N22*100/$N$17</f>
        <v>0</v>
      </c>
      <c r="Q22" s="86">
        <f>'[3]04'!$H$18</f>
        <v>2</v>
      </c>
      <c r="R22" s="87"/>
      <c r="S22" s="6">
        <f t="shared" ref="S22:S28" si="36">Q22*100/$Q$17</f>
        <v>1.2578616352201257</v>
      </c>
      <c r="T22" s="86">
        <f>'[3]05'!$H$9</f>
        <v>0</v>
      </c>
      <c r="U22" s="87"/>
      <c r="V22" s="6">
        <f t="shared" ref="V22:V28" si="37">T22*100/$T$17</f>
        <v>0</v>
      </c>
      <c r="W22" s="86">
        <f>'[3]06'!$H$10</f>
        <v>10</v>
      </c>
      <c r="X22" s="87"/>
      <c r="Y22" s="6">
        <f t="shared" ref="Y22:Y28" si="38">W22*100/$W$17</f>
        <v>17.543859649122808</v>
      </c>
      <c r="Z22" s="86">
        <f>'[3]07'!$H$18</f>
        <v>131</v>
      </c>
      <c r="AA22" s="87"/>
      <c r="AB22" s="6">
        <f t="shared" ref="AB22:AB28" si="39">Z22*100/$Z$17</f>
        <v>57.20524017467249</v>
      </c>
      <c r="AC22" s="86">
        <f>'[4]08'!$H$16</f>
        <v>32</v>
      </c>
      <c r="AD22" s="87"/>
      <c r="AE22" s="6">
        <f t="shared" ref="AE22:AE28" si="40">AC22*100/$AC$17</f>
        <v>13.008130081300813</v>
      </c>
      <c r="AF22" s="86">
        <f>'[3]09'!$H$10</f>
        <v>0</v>
      </c>
      <c r="AG22" s="87"/>
      <c r="AH22" s="6">
        <f t="shared" ref="AH22:AH28" si="41">AF22*100/$AF$17</f>
        <v>0</v>
      </c>
    </row>
    <row r="23" spans="1:34" ht="18.75" x14ac:dyDescent="0.3">
      <c r="A23" s="34" t="s">
        <v>12</v>
      </c>
      <c r="B23" s="28" t="s">
        <v>20</v>
      </c>
      <c r="C23" s="28"/>
      <c r="D23" s="28"/>
      <c r="E23" s="86">
        <f t="shared" si="31"/>
        <v>12</v>
      </c>
      <c r="F23" s="100"/>
      <c r="G23" s="6">
        <f t="shared" si="32"/>
        <v>0.90293453724604966</v>
      </c>
      <c r="H23" s="86">
        <f>'[3]01'!$I$26</f>
        <v>1</v>
      </c>
      <c r="I23" s="87"/>
      <c r="J23" s="6">
        <f t="shared" si="33"/>
        <v>0.4065040650406504</v>
      </c>
      <c r="K23" s="86">
        <f>'[3]02'!$I$11</f>
        <v>2</v>
      </c>
      <c r="L23" s="87"/>
      <c r="M23" s="6">
        <f t="shared" si="34"/>
        <v>2.3809523809523809</v>
      </c>
      <c r="N23" s="86">
        <f>'[3]03'!$I$17</f>
        <v>0</v>
      </c>
      <c r="O23" s="87"/>
      <c r="P23" s="6">
        <f t="shared" si="35"/>
        <v>0</v>
      </c>
      <c r="Q23" s="86">
        <f>'[3]04'!$I$18</f>
        <v>0</v>
      </c>
      <c r="R23" s="87"/>
      <c r="S23" s="6">
        <f t="shared" si="36"/>
        <v>0</v>
      </c>
      <c r="T23" s="86">
        <f>'[3]05'!$I$9</f>
        <v>2</v>
      </c>
      <c r="U23" s="87"/>
      <c r="V23" s="6">
        <f t="shared" si="37"/>
        <v>2.2727272727272729</v>
      </c>
      <c r="W23" s="86">
        <f>'[3]06'!$I$10</f>
        <v>3</v>
      </c>
      <c r="X23" s="87"/>
      <c r="Y23" s="6">
        <f t="shared" si="38"/>
        <v>5.2631578947368425</v>
      </c>
      <c r="Z23" s="86">
        <f>'[3]07'!$I$18</f>
        <v>4</v>
      </c>
      <c r="AA23" s="87"/>
      <c r="AB23" s="6">
        <f t="shared" si="39"/>
        <v>1.7467248908296944</v>
      </c>
      <c r="AC23" s="86">
        <f>'[4]08'!$I$16</f>
        <v>0</v>
      </c>
      <c r="AD23" s="87"/>
      <c r="AE23" s="6">
        <f t="shared" si="40"/>
        <v>0</v>
      </c>
      <c r="AF23" s="86">
        <f>'[3]09'!$I$10</f>
        <v>0</v>
      </c>
      <c r="AG23" s="87"/>
      <c r="AH23" s="6">
        <f t="shared" si="41"/>
        <v>0</v>
      </c>
    </row>
    <row r="24" spans="1:34" ht="18.75" x14ac:dyDescent="0.3">
      <c r="A24" s="34" t="s">
        <v>13</v>
      </c>
      <c r="B24" s="28" t="s">
        <v>21</v>
      </c>
      <c r="C24" s="28"/>
      <c r="D24" s="28"/>
      <c r="E24" s="86">
        <f t="shared" si="31"/>
        <v>46</v>
      </c>
      <c r="F24" s="100"/>
      <c r="G24" s="6">
        <f t="shared" si="32"/>
        <v>3.4612490594431904</v>
      </c>
      <c r="H24" s="86">
        <f>'[3]01'!$J$26</f>
        <v>4</v>
      </c>
      <c r="I24" s="87"/>
      <c r="J24" s="6">
        <f t="shared" si="33"/>
        <v>1.6260162601626016</v>
      </c>
      <c r="K24" s="86">
        <f>'[3]02'!$J$11</f>
        <v>0</v>
      </c>
      <c r="L24" s="87"/>
      <c r="M24" s="6">
        <f t="shared" si="34"/>
        <v>0</v>
      </c>
      <c r="N24" s="86">
        <f>'[3]03'!$J$17</f>
        <v>3</v>
      </c>
      <c r="O24" s="87"/>
      <c r="P24" s="6">
        <f t="shared" si="35"/>
        <v>1.875</v>
      </c>
      <c r="Q24" s="86">
        <f>'[3]04'!$J$18</f>
        <v>2</v>
      </c>
      <c r="R24" s="87"/>
      <c r="S24" s="6">
        <f t="shared" si="36"/>
        <v>1.2578616352201257</v>
      </c>
      <c r="T24" s="86">
        <f>'[3]05'!$J$9</f>
        <v>14</v>
      </c>
      <c r="U24" s="87"/>
      <c r="V24" s="6">
        <f t="shared" si="37"/>
        <v>15.909090909090908</v>
      </c>
      <c r="W24" s="86">
        <f>'[3]06'!$J$10</f>
        <v>3</v>
      </c>
      <c r="X24" s="87"/>
      <c r="Y24" s="6">
        <f t="shared" si="38"/>
        <v>5.2631578947368425</v>
      </c>
      <c r="Z24" s="86">
        <f>'[3]07'!$J$18</f>
        <v>12</v>
      </c>
      <c r="AA24" s="87"/>
      <c r="AB24" s="6">
        <f t="shared" si="39"/>
        <v>5.2401746724890828</v>
      </c>
      <c r="AC24" s="86">
        <f>'[4]08'!$J$16</f>
        <v>8</v>
      </c>
      <c r="AD24" s="87"/>
      <c r="AE24" s="6">
        <f t="shared" si="40"/>
        <v>3.2520325203252032</v>
      </c>
      <c r="AF24" s="86">
        <f>'[3]09'!$J$10</f>
        <v>0</v>
      </c>
      <c r="AG24" s="87"/>
      <c r="AH24" s="6">
        <f t="shared" si="41"/>
        <v>0</v>
      </c>
    </row>
    <row r="25" spans="1:34" ht="18.75" x14ac:dyDescent="0.3">
      <c r="A25" s="34" t="s">
        <v>14</v>
      </c>
      <c r="B25" s="28" t="s">
        <v>22</v>
      </c>
      <c r="C25" s="28"/>
      <c r="D25" s="28"/>
      <c r="E25" s="86">
        <f t="shared" si="31"/>
        <v>1</v>
      </c>
      <c r="F25" s="100"/>
      <c r="G25" s="6">
        <f t="shared" si="32"/>
        <v>7.5244544770504143E-2</v>
      </c>
      <c r="H25" s="86">
        <f>'[3]01'!$K$26</f>
        <v>0</v>
      </c>
      <c r="I25" s="87"/>
      <c r="J25" s="6">
        <f t="shared" si="33"/>
        <v>0</v>
      </c>
      <c r="K25" s="86">
        <f>'[3]02'!$K$11</f>
        <v>0</v>
      </c>
      <c r="L25" s="87"/>
      <c r="M25" s="6">
        <f t="shared" si="34"/>
        <v>0</v>
      </c>
      <c r="N25" s="86">
        <f>'[3]03'!$K$17</f>
        <v>0</v>
      </c>
      <c r="O25" s="87"/>
      <c r="P25" s="6">
        <f t="shared" si="35"/>
        <v>0</v>
      </c>
      <c r="Q25" s="86">
        <f>'[3]04'!$K$18</f>
        <v>1</v>
      </c>
      <c r="R25" s="87"/>
      <c r="S25" s="6">
        <f t="shared" si="36"/>
        <v>0.62893081761006286</v>
      </c>
      <c r="T25" s="86">
        <f>'[3]05'!$K$9</f>
        <v>0</v>
      </c>
      <c r="U25" s="87"/>
      <c r="V25" s="6">
        <f t="shared" si="37"/>
        <v>0</v>
      </c>
      <c r="W25" s="86">
        <f>'[3]06'!$K$10</f>
        <v>0</v>
      </c>
      <c r="X25" s="87"/>
      <c r="Y25" s="6">
        <f t="shared" si="38"/>
        <v>0</v>
      </c>
      <c r="Z25" s="86">
        <f>'[3]07'!$K$18</f>
        <v>0</v>
      </c>
      <c r="AA25" s="87"/>
      <c r="AB25" s="6">
        <f t="shared" si="39"/>
        <v>0</v>
      </c>
      <c r="AC25" s="86">
        <f>'[4]08'!$K$16</f>
        <v>0</v>
      </c>
      <c r="AD25" s="87"/>
      <c r="AE25" s="6">
        <f t="shared" si="40"/>
        <v>0</v>
      </c>
      <c r="AF25" s="86">
        <f>'[3]09'!$K$10</f>
        <v>0</v>
      </c>
      <c r="AG25" s="87"/>
      <c r="AH25" s="6">
        <f t="shared" si="41"/>
        <v>0</v>
      </c>
    </row>
    <row r="26" spans="1:34" ht="18.75" x14ac:dyDescent="0.3">
      <c r="A26" s="34" t="s">
        <v>15</v>
      </c>
      <c r="B26" s="28" t="s">
        <v>23</v>
      </c>
      <c r="C26" s="28"/>
      <c r="D26" s="28"/>
      <c r="E26" s="86">
        <f t="shared" si="31"/>
        <v>4</v>
      </c>
      <c r="F26" s="100"/>
      <c r="G26" s="6">
        <f t="shared" si="32"/>
        <v>0.30097817908201657</v>
      </c>
      <c r="H26" s="86">
        <f>'[3]01'!$L$26</f>
        <v>3</v>
      </c>
      <c r="I26" s="87"/>
      <c r="J26" s="6">
        <f t="shared" si="33"/>
        <v>1.2195121951219512</v>
      </c>
      <c r="K26" s="86">
        <f>'[3]02'!$L$11</f>
        <v>0</v>
      </c>
      <c r="L26" s="87"/>
      <c r="M26" s="6">
        <f t="shared" si="34"/>
        <v>0</v>
      </c>
      <c r="N26" s="86">
        <f>'[3]03'!$L$17</f>
        <v>0</v>
      </c>
      <c r="O26" s="87"/>
      <c r="P26" s="6">
        <f t="shared" si="35"/>
        <v>0</v>
      </c>
      <c r="Q26" s="86">
        <f>'[3]04'!$L$18</f>
        <v>1</v>
      </c>
      <c r="R26" s="87"/>
      <c r="S26" s="6">
        <f t="shared" si="36"/>
        <v>0.62893081761006286</v>
      </c>
      <c r="T26" s="86">
        <f>'[3]05'!$K$9</f>
        <v>0</v>
      </c>
      <c r="U26" s="87"/>
      <c r="V26" s="6">
        <f t="shared" si="37"/>
        <v>0</v>
      </c>
      <c r="W26" s="86">
        <f>'[3]06'!$L$10</f>
        <v>0</v>
      </c>
      <c r="X26" s="87"/>
      <c r="Y26" s="6">
        <f t="shared" si="38"/>
        <v>0</v>
      </c>
      <c r="Z26" s="86">
        <f>'[3]07'!$L$18</f>
        <v>0</v>
      </c>
      <c r="AA26" s="87"/>
      <c r="AB26" s="6">
        <f t="shared" si="39"/>
        <v>0</v>
      </c>
      <c r="AC26" s="86">
        <f>'[4]08'!$L$16</f>
        <v>0</v>
      </c>
      <c r="AD26" s="87"/>
      <c r="AE26" s="6">
        <f t="shared" si="40"/>
        <v>0</v>
      </c>
      <c r="AF26" s="86">
        <f>'[3]09'!$L$10</f>
        <v>0</v>
      </c>
      <c r="AG26" s="87"/>
      <c r="AH26" s="6">
        <f t="shared" si="41"/>
        <v>0</v>
      </c>
    </row>
    <row r="27" spans="1:34" ht="18.75" x14ac:dyDescent="0.3">
      <c r="A27" s="34" t="s">
        <v>16</v>
      </c>
      <c r="B27" s="28" t="s">
        <v>24</v>
      </c>
      <c r="C27" s="28"/>
      <c r="D27" s="28"/>
      <c r="E27" s="86">
        <f t="shared" si="31"/>
        <v>176</v>
      </c>
      <c r="F27" s="100"/>
      <c r="G27" s="6">
        <f t="shared" si="32"/>
        <v>13.243039879608729</v>
      </c>
      <c r="H27" s="86">
        <f>'[3]01'!$M$26</f>
        <v>97</v>
      </c>
      <c r="I27" s="87"/>
      <c r="J27" s="6">
        <f t="shared" si="33"/>
        <v>39.430894308943088</v>
      </c>
      <c r="K27" s="86">
        <f>'[3]02'!$M$11</f>
        <v>35</v>
      </c>
      <c r="L27" s="87"/>
      <c r="M27" s="6">
        <f t="shared" si="34"/>
        <v>41.666666666666664</v>
      </c>
      <c r="N27" s="86">
        <f>'[3]03'!$M$17</f>
        <v>0</v>
      </c>
      <c r="O27" s="87"/>
      <c r="P27" s="6">
        <f t="shared" si="35"/>
        <v>0</v>
      </c>
      <c r="Q27" s="86">
        <f>'[3]04'!$M$18</f>
        <v>34</v>
      </c>
      <c r="R27" s="87"/>
      <c r="S27" s="6">
        <f t="shared" si="36"/>
        <v>21.383647798742139</v>
      </c>
      <c r="T27" s="86">
        <f>'[3]05'!$L$9</f>
        <v>0</v>
      </c>
      <c r="U27" s="87"/>
      <c r="V27" s="6">
        <f t="shared" si="37"/>
        <v>0</v>
      </c>
      <c r="W27" s="86">
        <f>'[3]06'!$M$10</f>
        <v>0</v>
      </c>
      <c r="X27" s="87"/>
      <c r="Y27" s="6">
        <f t="shared" si="38"/>
        <v>0</v>
      </c>
      <c r="Z27" s="86">
        <f>'[3]07'!$M$18</f>
        <v>0</v>
      </c>
      <c r="AA27" s="87"/>
      <c r="AB27" s="6">
        <f t="shared" si="39"/>
        <v>0</v>
      </c>
      <c r="AC27" s="86">
        <f>'[4]08'!$M$16</f>
        <v>0</v>
      </c>
      <c r="AD27" s="87"/>
      <c r="AE27" s="6">
        <f t="shared" si="40"/>
        <v>0</v>
      </c>
      <c r="AF27" s="86">
        <f>'[3]09'!$M$10</f>
        <v>10</v>
      </c>
      <c r="AG27" s="87"/>
      <c r="AH27" s="6">
        <f t="shared" si="41"/>
        <v>16.666666666666668</v>
      </c>
    </row>
    <row r="28" spans="1:34" ht="18.75" x14ac:dyDescent="0.3">
      <c r="A28" s="35" t="s">
        <v>17</v>
      </c>
      <c r="B28" s="31" t="s">
        <v>25</v>
      </c>
      <c r="C28" s="31"/>
      <c r="D28" s="31"/>
      <c r="E28" s="88">
        <f t="shared" si="31"/>
        <v>6</v>
      </c>
      <c r="F28" s="101"/>
      <c r="G28" s="8">
        <f t="shared" si="32"/>
        <v>0.45146726862302483</v>
      </c>
      <c r="H28" s="88">
        <f>'[3]01'!$N$26</f>
        <v>0</v>
      </c>
      <c r="I28" s="89"/>
      <c r="J28" s="8">
        <f t="shared" si="33"/>
        <v>0</v>
      </c>
      <c r="K28" s="88">
        <f>'[3]02'!$N$11</f>
        <v>0</v>
      </c>
      <c r="L28" s="89"/>
      <c r="M28" s="8">
        <f t="shared" si="34"/>
        <v>0</v>
      </c>
      <c r="N28" s="88">
        <f>'[3]03'!$N$17</f>
        <v>2</v>
      </c>
      <c r="O28" s="89"/>
      <c r="P28" s="8">
        <f t="shared" si="35"/>
        <v>1.25</v>
      </c>
      <c r="Q28" s="88">
        <f>'[3]04'!$N$18</f>
        <v>0</v>
      </c>
      <c r="R28" s="89"/>
      <c r="S28" s="8">
        <f t="shared" si="36"/>
        <v>0</v>
      </c>
      <c r="T28" s="88">
        <f>'[3]05'!$N$9</f>
        <v>4</v>
      </c>
      <c r="U28" s="89"/>
      <c r="V28" s="8">
        <f t="shared" si="37"/>
        <v>4.5454545454545459</v>
      </c>
      <c r="W28" s="88">
        <f>'[3]06'!$N$10</f>
        <v>0</v>
      </c>
      <c r="X28" s="89"/>
      <c r="Y28" s="8">
        <f t="shared" si="38"/>
        <v>0</v>
      </c>
      <c r="Z28" s="88">
        <f>'[3]07'!$N$18</f>
        <v>0</v>
      </c>
      <c r="AA28" s="89"/>
      <c r="AB28" s="8">
        <f t="shared" si="39"/>
        <v>0</v>
      </c>
      <c r="AC28" s="88">
        <f>'[4]08'!$N$16</f>
        <v>0</v>
      </c>
      <c r="AD28" s="89"/>
      <c r="AE28" s="8">
        <f t="shared" si="40"/>
        <v>0</v>
      </c>
      <c r="AF28" s="88">
        <f>'[3]09'!$N$10</f>
        <v>0</v>
      </c>
      <c r="AG28" s="89"/>
      <c r="AH28" s="8">
        <f t="shared" si="41"/>
        <v>0</v>
      </c>
    </row>
    <row r="29" spans="1:34" ht="21" x14ac:dyDescent="0.35">
      <c r="A29" s="1"/>
      <c r="B29" s="1"/>
      <c r="C29" s="1"/>
      <c r="D29" s="1"/>
      <c r="E29" s="2"/>
      <c r="F29" s="2"/>
      <c r="G29" s="3"/>
      <c r="H29" s="2"/>
      <c r="I29" s="2"/>
      <c r="J29" s="3"/>
      <c r="K29" s="2"/>
      <c r="L29" s="2"/>
      <c r="M29" s="3"/>
      <c r="N29" s="2"/>
      <c r="O29" s="2"/>
      <c r="P29" s="3"/>
      <c r="Q29" s="2"/>
      <c r="R29" s="2"/>
      <c r="S29" s="3"/>
      <c r="T29" s="2"/>
      <c r="U29" s="2"/>
      <c r="V29" s="3"/>
      <c r="W29" s="2"/>
      <c r="X29" s="2"/>
      <c r="Y29" s="3"/>
      <c r="Z29" s="2"/>
      <c r="AA29" s="2"/>
      <c r="AB29" s="3"/>
      <c r="AC29" s="2"/>
      <c r="AD29" s="2"/>
      <c r="AE29" s="3"/>
      <c r="AF29" s="2"/>
      <c r="AG29" s="2"/>
      <c r="AH29" s="3"/>
    </row>
    <row r="30" spans="1:34" ht="21" x14ac:dyDescent="0.35">
      <c r="A30" s="1"/>
      <c r="B30" s="1"/>
      <c r="C30" s="1"/>
      <c r="D30" s="1"/>
      <c r="E30" s="2"/>
      <c r="F30" s="2"/>
      <c r="G30" s="3"/>
      <c r="H30" s="2"/>
      <c r="I30" s="2"/>
      <c r="J30" s="3"/>
      <c r="K30" s="2"/>
      <c r="L30" s="2"/>
      <c r="M30" s="3"/>
      <c r="N30" s="2"/>
      <c r="O30" s="2"/>
      <c r="P30" s="3"/>
      <c r="Q30" s="2"/>
      <c r="R30" s="2"/>
      <c r="S30" s="3"/>
      <c r="T30" s="2"/>
      <c r="U30" s="2"/>
      <c r="V30" s="3"/>
      <c r="W30" s="2"/>
      <c r="X30" s="2"/>
      <c r="Y30" s="3"/>
      <c r="Z30" s="2"/>
      <c r="AA30" s="2"/>
      <c r="AB30" s="3"/>
      <c r="AC30" s="2"/>
      <c r="AD30" s="2"/>
      <c r="AE30" s="3"/>
      <c r="AF30" s="2"/>
      <c r="AG30" s="2"/>
      <c r="AH30" s="3"/>
    </row>
    <row r="31" spans="1:34" ht="21" x14ac:dyDescent="0.35">
      <c r="A31" s="1"/>
      <c r="B31" s="1"/>
      <c r="C31" s="1"/>
      <c r="D31" s="1"/>
      <c r="E31" s="2"/>
      <c r="F31" s="2"/>
      <c r="G31" s="3"/>
      <c r="H31" s="2"/>
      <c r="I31" s="2"/>
      <c r="J31" s="3"/>
      <c r="K31" s="2"/>
      <c r="L31" s="2"/>
      <c r="M31" s="3"/>
      <c r="N31" s="2"/>
      <c r="O31" s="2"/>
      <c r="P31" s="3"/>
      <c r="Q31" s="2"/>
      <c r="R31" s="2"/>
      <c r="S31" s="3"/>
      <c r="T31" s="2"/>
      <c r="U31" s="2"/>
      <c r="V31" s="3"/>
      <c r="W31" s="2"/>
      <c r="X31" s="2"/>
      <c r="Y31" s="3"/>
      <c r="Z31" s="2"/>
      <c r="AA31" s="2"/>
      <c r="AB31" s="3"/>
      <c r="AC31" s="2"/>
      <c r="AD31" s="2"/>
      <c r="AE31" s="3"/>
      <c r="AF31" s="2"/>
      <c r="AG31" s="2"/>
      <c r="AH31" s="3"/>
    </row>
  </sheetData>
  <mergeCells count="142">
    <mergeCell ref="N3:P3"/>
    <mergeCell ref="Q3:S3"/>
    <mergeCell ref="D2:J2"/>
    <mergeCell ref="E16:F16"/>
    <mergeCell ref="E17:F17"/>
    <mergeCell ref="E18:F18"/>
    <mergeCell ref="H16:I16"/>
    <mergeCell ref="H17:I17"/>
    <mergeCell ref="H18:I18"/>
    <mergeCell ref="K16:L16"/>
    <mergeCell ref="N16:O16"/>
    <mergeCell ref="Q16:R16"/>
    <mergeCell ref="E3:G3"/>
    <mergeCell ref="H3:J3"/>
    <mergeCell ref="K3:M3"/>
    <mergeCell ref="T16:U16"/>
    <mergeCell ref="W16:X16"/>
    <mergeCell ref="Z16:AA16"/>
    <mergeCell ref="AC16:AD16"/>
    <mergeCell ref="AF16:AG16"/>
    <mergeCell ref="T3:V3"/>
    <mergeCell ref="W3:Y3"/>
    <mergeCell ref="Z3:AB3"/>
    <mergeCell ref="AC3:AE3"/>
    <mergeCell ref="AF3:AH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Z17:AA17"/>
    <mergeCell ref="AC17:AD17"/>
    <mergeCell ref="AF17:AG17"/>
    <mergeCell ref="K18:L18"/>
    <mergeCell ref="N18:O18"/>
    <mergeCell ref="Q18:R18"/>
    <mergeCell ref="T18:U18"/>
    <mergeCell ref="W18:X18"/>
    <mergeCell ref="Z18:AA18"/>
    <mergeCell ref="AC18:AD18"/>
    <mergeCell ref="AF18:AG18"/>
    <mergeCell ref="K17:L17"/>
    <mergeCell ref="N17:O17"/>
    <mergeCell ref="Q17:R17"/>
    <mergeCell ref="T17:U17"/>
    <mergeCell ref="W17:X17"/>
    <mergeCell ref="Z19:AA19"/>
    <mergeCell ref="AC19:AD19"/>
    <mergeCell ref="AF19:AG19"/>
    <mergeCell ref="K20:L20"/>
    <mergeCell ref="N20:O20"/>
    <mergeCell ref="Q20:R20"/>
    <mergeCell ref="T20:U20"/>
    <mergeCell ref="W20:X20"/>
    <mergeCell ref="Z20:AA20"/>
    <mergeCell ref="AC20:AD20"/>
    <mergeCell ref="AF20:AG20"/>
    <mergeCell ref="K19:L19"/>
    <mergeCell ref="N19:O19"/>
    <mergeCell ref="Q19:R19"/>
    <mergeCell ref="T19:U19"/>
    <mergeCell ref="W19:X19"/>
    <mergeCell ref="Z21:AA21"/>
    <mergeCell ref="AC21:AD21"/>
    <mergeCell ref="AF21:AG21"/>
    <mergeCell ref="K22:L22"/>
    <mergeCell ref="N22:O22"/>
    <mergeCell ref="Q22:R22"/>
    <mergeCell ref="T22:U22"/>
    <mergeCell ref="W22:X22"/>
    <mergeCell ref="Z22:AA22"/>
    <mergeCell ref="AC22:AD22"/>
    <mergeCell ref="AF22:AG22"/>
    <mergeCell ref="K21:L21"/>
    <mergeCell ref="N21:O21"/>
    <mergeCell ref="Q21:R21"/>
    <mergeCell ref="T21:U21"/>
    <mergeCell ref="W21:X21"/>
    <mergeCell ref="Z23:AA23"/>
    <mergeCell ref="AC23:AD23"/>
    <mergeCell ref="AF23:AG23"/>
    <mergeCell ref="K24:L24"/>
    <mergeCell ref="N24:O24"/>
    <mergeCell ref="Q24:R24"/>
    <mergeCell ref="T24:U24"/>
    <mergeCell ref="W24:X24"/>
    <mergeCell ref="Z24:AA24"/>
    <mergeCell ref="AC24:AD24"/>
    <mergeCell ref="AF24:AG24"/>
    <mergeCell ref="K23:L23"/>
    <mergeCell ref="N23:O23"/>
    <mergeCell ref="Q23:R23"/>
    <mergeCell ref="T23:U23"/>
    <mergeCell ref="W23:X23"/>
    <mergeCell ref="W26:X26"/>
    <mergeCell ref="Z26:AA26"/>
    <mergeCell ref="AC26:AD26"/>
    <mergeCell ref="AF26:AG26"/>
    <mergeCell ref="K25:L25"/>
    <mergeCell ref="N25:O25"/>
    <mergeCell ref="Q25:R25"/>
    <mergeCell ref="T25:U25"/>
    <mergeCell ref="W25:X25"/>
    <mergeCell ref="A1:AH1"/>
    <mergeCell ref="Z27:AA27"/>
    <mergeCell ref="AC27:AD27"/>
    <mergeCell ref="AF27:AG27"/>
    <mergeCell ref="K28:L28"/>
    <mergeCell ref="N28:O28"/>
    <mergeCell ref="Q28:R28"/>
    <mergeCell ref="T28:U28"/>
    <mergeCell ref="W28:X28"/>
    <mergeCell ref="Z28:AA28"/>
    <mergeCell ref="AC28:AD28"/>
    <mergeCell ref="AF28:AG28"/>
    <mergeCell ref="K27:L27"/>
    <mergeCell ref="N27:O27"/>
    <mergeCell ref="Q27:R27"/>
    <mergeCell ref="T27:U27"/>
    <mergeCell ref="W27:X27"/>
    <mergeCell ref="Z25:AA25"/>
    <mergeCell ref="AC25:AD25"/>
    <mergeCell ref="AF25:AG25"/>
    <mergeCell ref="K26:L26"/>
    <mergeCell ref="N26:O26"/>
    <mergeCell ref="Q26:R26"/>
    <mergeCell ref="T26:U26"/>
  </mergeCells>
  <pageMargins left="0.51181102362204722" right="0.31496062992125984" top="0.51181102362204722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3" sqref="N3"/>
    </sheetView>
  </sheetViews>
  <sheetFormatPr defaultRowHeight="15" x14ac:dyDescent="0.25"/>
  <cols>
    <col min="1" max="1" width="13.5703125" customWidth="1"/>
    <col min="2" max="2" width="9.42578125" customWidth="1"/>
    <col min="3" max="3" width="7.7109375" customWidth="1"/>
    <col min="4" max="4" width="14" customWidth="1"/>
    <col min="5" max="5" width="10.42578125" customWidth="1"/>
    <col min="6" max="6" width="9.7109375" customWidth="1"/>
    <col min="9" max="9" width="9.28515625" customWidth="1"/>
    <col min="11" max="11" width="17.42578125" customWidth="1"/>
  </cols>
  <sheetData>
    <row r="1" spans="1:11" ht="21" x14ac:dyDescent="0.3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1" x14ac:dyDescent="0.3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1" x14ac:dyDescent="0.35">
      <c r="A3" s="111" t="s">
        <v>39</v>
      </c>
      <c r="B3" s="113" t="s">
        <v>48</v>
      </c>
      <c r="C3" s="114"/>
      <c r="D3" s="114"/>
      <c r="E3" s="114"/>
      <c r="F3" s="114"/>
      <c r="G3" s="114"/>
      <c r="H3" s="114"/>
      <c r="I3" s="115"/>
      <c r="J3" s="116" t="s">
        <v>30</v>
      </c>
      <c r="K3" s="118" t="s">
        <v>47</v>
      </c>
    </row>
    <row r="4" spans="1:11" ht="21" x14ac:dyDescent="0.3">
      <c r="A4" s="111"/>
      <c r="B4" s="54" t="s">
        <v>46</v>
      </c>
      <c r="C4" s="53" t="s">
        <v>40</v>
      </c>
      <c r="D4" s="53" t="s">
        <v>41</v>
      </c>
      <c r="E4" s="53" t="s">
        <v>42</v>
      </c>
      <c r="F4" s="53" t="s">
        <v>45</v>
      </c>
      <c r="G4" s="53" t="s">
        <v>43</v>
      </c>
      <c r="H4" s="53" t="s">
        <v>28</v>
      </c>
      <c r="I4" s="53" t="s">
        <v>29</v>
      </c>
      <c r="J4" s="117"/>
      <c r="K4" s="117"/>
    </row>
    <row r="5" spans="1:11" ht="21" x14ac:dyDescent="0.35">
      <c r="A5" s="52" t="s">
        <v>50</v>
      </c>
      <c r="B5" s="59">
        <f>OPD!I9</f>
        <v>110</v>
      </c>
      <c r="C5" s="59">
        <f>OPD!I10</f>
        <v>308</v>
      </c>
      <c r="D5" s="59">
        <f>OPD!I11</f>
        <v>106</v>
      </c>
      <c r="E5" s="59">
        <f>OPD!I12</f>
        <v>132</v>
      </c>
      <c r="F5" s="59">
        <f>OPD!I13</f>
        <v>559</v>
      </c>
      <c r="G5" s="59">
        <f>OPD!I14</f>
        <v>436</v>
      </c>
      <c r="H5" s="59">
        <f>OPD!H8</f>
        <v>3536</v>
      </c>
      <c r="I5" s="59">
        <f>OPD!I8</f>
        <v>1651</v>
      </c>
      <c r="J5" s="60">
        <f>I5*100/H5</f>
        <v>46.691176470588232</v>
      </c>
      <c r="K5" s="60">
        <f>OPD!J18</f>
        <v>20.325203252032519</v>
      </c>
    </row>
    <row r="6" spans="1:11" ht="21" x14ac:dyDescent="0.35">
      <c r="A6" s="52" t="s">
        <v>51</v>
      </c>
      <c r="B6" s="59">
        <f>OPD!L9</f>
        <v>31</v>
      </c>
      <c r="C6" s="59">
        <f>OPD!L10</f>
        <v>100</v>
      </c>
      <c r="D6" s="59">
        <f>OPD!L11</f>
        <v>41</v>
      </c>
      <c r="E6" s="59">
        <f>OPD!L12</f>
        <v>47</v>
      </c>
      <c r="F6" s="59">
        <f>OPD!L13</f>
        <v>169</v>
      </c>
      <c r="G6" s="59">
        <f>OPD!L14</f>
        <v>157</v>
      </c>
      <c r="H6" s="59">
        <f>OPD!K8</f>
        <v>1003</v>
      </c>
      <c r="I6" s="59">
        <f>OPD!L8</f>
        <v>545</v>
      </c>
      <c r="J6" s="60">
        <f>I6*100/H6</f>
        <v>54.336989032901293</v>
      </c>
      <c r="K6" s="60">
        <f>OPD!M18</f>
        <v>45.238095238095241</v>
      </c>
    </row>
    <row r="7" spans="1:11" ht="21" x14ac:dyDescent="0.35">
      <c r="A7" s="52" t="s">
        <v>52</v>
      </c>
      <c r="B7" s="59">
        <f>OPD!O9</f>
        <v>57</v>
      </c>
      <c r="C7" s="59">
        <f>OPD!O10</f>
        <v>212</v>
      </c>
      <c r="D7" s="59">
        <f>OPD!O11</f>
        <v>99</v>
      </c>
      <c r="E7" s="59">
        <f>OPD!O12</f>
        <v>78</v>
      </c>
      <c r="F7" s="59">
        <f>OPD!O13</f>
        <v>379</v>
      </c>
      <c r="G7" s="59">
        <f>OPD!O14</f>
        <v>298</v>
      </c>
      <c r="H7" s="59">
        <f>OPD!N8</f>
        <v>2040</v>
      </c>
      <c r="I7" s="59">
        <f>OPD!O8</f>
        <v>1123</v>
      </c>
      <c r="J7" s="60">
        <f>I7*100/H7</f>
        <v>55.049019607843135</v>
      </c>
      <c r="K7" s="60">
        <f>OPD!P18</f>
        <v>63.125</v>
      </c>
    </row>
    <row r="8" spans="1:11" ht="21" x14ac:dyDescent="0.35">
      <c r="A8" s="52" t="s">
        <v>53</v>
      </c>
      <c r="B8" s="59">
        <f>OPD!R9</f>
        <v>77</v>
      </c>
      <c r="C8" s="59">
        <f>OPD!R10</f>
        <v>156</v>
      </c>
      <c r="D8" s="59">
        <f>OPD!R11</f>
        <v>63</v>
      </c>
      <c r="E8" s="59">
        <f>OPD!R12</f>
        <v>60</v>
      </c>
      <c r="F8" s="59">
        <f>OPD!R13</f>
        <v>312</v>
      </c>
      <c r="G8" s="59">
        <f>OPD!R14</f>
        <v>218</v>
      </c>
      <c r="H8" s="59">
        <f>OPD!Q8</f>
        <v>2150</v>
      </c>
      <c r="I8" s="59">
        <f>OPD!R8</f>
        <v>886</v>
      </c>
      <c r="J8" s="60">
        <f t="shared" ref="J8:J14" si="0">I8*100/H8</f>
        <v>41.209302325581397</v>
      </c>
      <c r="K8" s="60">
        <f>OPD!S18</f>
        <v>5.0314465408805029</v>
      </c>
    </row>
    <row r="9" spans="1:11" ht="21" x14ac:dyDescent="0.35">
      <c r="A9" s="62" t="s">
        <v>54</v>
      </c>
      <c r="B9" s="59">
        <f>OPD!U9</f>
        <v>26</v>
      </c>
      <c r="C9" s="59">
        <f>OPD!U10</f>
        <v>67</v>
      </c>
      <c r="D9" s="59">
        <f>OPD!U11</f>
        <v>7</v>
      </c>
      <c r="E9" s="59">
        <f>OPD!U12</f>
        <v>33</v>
      </c>
      <c r="F9" s="59">
        <f>OPD!U13</f>
        <v>82</v>
      </c>
      <c r="G9" s="59">
        <f>OPD!U14</f>
        <v>109</v>
      </c>
      <c r="H9" s="59">
        <f>OPD!T8</f>
        <v>680</v>
      </c>
      <c r="I9" s="59">
        <f>OPD!U8</f>
        <v>324</v>
      </c>
      <c r="J9" s="60">
        <f t="shared" si="0"/>
        <v>47.647058823529413</v>
      </c>
      <c r="K9" s="60">
        <f>OPD!V18</f>
        <v>67.045454545454547</v>
      </c>
    </row>
    <row r="10" spans="1:11" ht="21" x14ac:dyDescent="0.35">
      <c r="A10" s="52" t="s">
        <v>55</v>
      </c>
      <c r="B10" s="59">
        <f>OPD!X9</f>
        <v>45</v>
      </c>
      <c r="C10" s="59">
        <f>OPD!X10</f>
        <v>80</v>
      </c>
      <c r="D10" s="59">
        <f>OPD!X11</f>
        <v>76</v>
      </c>
      <c r="E10" s="59">
        <f>OPD!X12</f>
        <v>37</v>
      </c>
      <c r="F10" s="59">
        <f>OPD!X13</f>
        <v>44</v>
      </c>
      <c r="G10" s="59">
        <f>OPD!X14</f>
        <v>126</v>
      </c>
      <c r="H10" s="59">
        <f>OPD!W8</f>
        <v>765</v>
      </c>
      <c r="I10" s="59">
        <f>OPD!X8</f>
        <v>408</v>
      </c>
      <c r="J10" s="60">
        <f t="shared" si="0"/>
        <v>53.333333333333336</v>
      </c>
      <c r="K10" s="60">
        <f>OPD!Y18</f>
        <v>56.140350877192979</v>
      </c>
    </row>
    <row r="11" spans="1:11" ht="21" x14ac:dyDescent="0.35">
      <c r="A11" s="62" t="s">
        <v>56</v>
      </c>
      <c r="B11" s="59">
        <f>OPD!AA9</f>
        <v>126</v>
      </c>
      <c r="C11" s="59">
        <f>OPD!AA10</f>
        <v>229</v>
      </c>
      <c r="D11" s="59">
        <f>OPD!AA11</f>
        <v>63</v>
      </c>
      <c r="E11" s="59">
        <f>OPD!AA12</f>
        <v>64</v>
      </c>
      <c r="F11" s="59">
        <f>OPD!AA13</f>
        <v>181</v>
      </c>
      <c r="G11" s="59">
        <f>OPD!AA14</f>
        <v>356</v>
      </c>
      <c r="H11" s="59">
        <f>OPD!Z8</f>
        <v>2127</v>
      </c>
      <c r="I11" s="59">
        <f>OPD!AA8</f>
        <v>1019</v>
      </c>
      <c r="J11" s="60">
        <f t="shared" si="0"/>
        <v>47.907851433944522</v>
      </c>
      <c r="K11" s="60">
        <f>OPD!AB18</f>
        <v>24.890829694323145</v>
      </c>
    </row>
    <row r="12" spans="1:11" ht="21" x14ac:dyDescent="0.35">
      <c r="A12" s="52" t="s">
        <v>57</v>
      </c>
      <c r="B12" s="59">
        <f>OPD!AD9</f>
        <v>60</v>
      </c>
      <c r="C12" s="54">
        <f>OPD!AD10</f>
        <v>206</v>
      </c>
      <c r="D12" s="54">
        <f>OPD!AD11</f>
        <v>220</v>
      </c>
      <c r="E12" s="54">
        <f>OPD!AD12</f>
        <v>220</v>
      </c>
      <c r="F12" s="54">
        <f>OPD!AD13</f>
        <v>251</v>
      </c>
      <c r="G12" s="54">
        <f>OPD!AD14</f>
        <v>312</v>
      </c>
      <c r="H12" s="54">
        <f>OPD!AC8</f>
        <v>1768</v>
      </c>
      <c r="I12" s="54">
        <f>OPD!AD8</f>
        <v>1269</v>
      </c>
      <c r="J12" s="55">
        <f t="shared" si="0"/>
        <v>71.776018099547514</v>
      </c>
      <c r="K12" s="55">
        <f>OPD!AE18</f>
        <v>78.455284552845526</v>
      </c>
    </row>
    <row r="13" spans="1:11" ht="21" x14ac:dyDescent="0.35">
      <c r="A13" s="52" t="s">
        <v>58</v>
      </c>
      <c r="B13" s="59">
        <f>OPD!AG9</f>
        <v>43</v>
      </c>
      <c r="C13" s="59">
        <f>OPD!AG10</f>
        <v>69</v>
      </c>
      <c r="D13" s="59">
        <f>OPD!AG11</f>
        <v>28</v>
      </c>
      <c r="E13" s="59">
        <f>OPD!AG12</f>
        <v>45</v>
      </c>
      <c r="F13" s="59">
        <f>OPD!AG13</f>
        <v>87</v>
      </c>
      <c r="G13" s="59">
        <f>OPD!AG14</f>
        <v>112</v>
      </c>
      <c r="H13" s="59">
        <f>OPD!AF8</f>
        <v>843</v>
      </c>
      <c r="I13" s="59">
        <f>OPD!AG8</f>
        <v>384</v>
      </c>
      <c r="J13" s="60">
        <f t="shared" si="0"/>
        <v>45.551601423487547</v>
      </c>
      <c r="K13" s="60">
        <f>OPD!AH18</f>
        <v>0</v>
      </c>
    </row>
    <row r="14" spans="1:11" ht="21" x14ac:dyDescent="0.35">
      <c r="A14" s="66" t="s">
        <v>44</v>
      </c>
      <c r="B14" s="67">
        <f>SUM(B5:B13)</f>
        <v>575</v>
      </c>
      <c r="C14" s="67">
        <f t="shared" ref="C14:H14" si="1">SUM(C5:C13)</f>
        <v>1427</v>
      </c>
      <c r="D14" s="67">
        <f t="shared" si="1"/>
        <v>703</v>
      </c>
      <c r="E14" s="67">
        <f t="shared" si="1"/>
        <v>716</v>
      </c>
      <c r="F14" s="67">
        <f t="shared" si="1"/>
        <v>2064</v>
      </c>
      <c r="G14" s="67">
        <f t="shared" si="1"/>
        <v>2124</v>
      </c>
      <c r="H14" s="67">
        <f t="shared" si="1"/>
        <v>14912</v>
      </c>
      <c r="I14" s="67">
        <f t="shared" ref="I14" si="2">B14+C14+D14+E14+F14+G14</f>
        <v>7609</v>
      </c>
      <c r="J14" s="68">
        <f t="shared" si="0"/>
        <v>51.026019313304722</v>
      </c>
      <c r="K14" s="68">
        <f>SUM(K5:K13)/9</f>
        <v>40.027962744536048</v>
      </c>
    </row>
    <row r="15" spans="1:11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6">
    <mergeCell ref="A3:A4"/>
    <mergeCell ref="A1:K1"/>
    <mergeCell ref="A2:K2"/>
    <mergeCell ref="B3:I3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H10" sqref="H10"/>
    </sheetView>
  </sheetViews>
  <sheetFormatPr defaultRowHeight="15" x14ac:dyDescent="0.25"/>
  <cols>
    <col min="1" max="1" width="12.5703125" customWidth="1"/>
  </cols>
  <sheetData>
    <row r="2" spans="1:4" x14ac:dyDescent="0.25">
      <c r="C2">
        <v>1</v>
      </c>
      <c r="D2">
        <v>2</v>
      </c>
    </row>
    <row r="3" spans="1:4" ht="21" x14ac:dyDescent="0.35">
      <c r="A3" s="52" t="s">
        <v>50</v>
      </c>
      <c r="B3" s="119">
        <v>22</v>
      </c>
      <c r="C3" s="119"/>
      <c r="D3" s="119"/>
    </row>
    <row r="4" spans="1:4" ht="21" x14ac:dyDescent="0.35">
      <c r="A4" s="52" t="s">
        <v>51</v>
      </c>
      <c r="B4" s="119">
        <v>7</v>
      </c>
      <c r="C4" s="119"/>
      <c r="D4" s="119">
        <v>1</v>
      </c>
    </row>
    <row r="5" spans="1:4" ht="21" x14ac:dyDescent="0.35">
      <c r="A5" s="52" t="s">
        <v>52</v>
      </c>
      <c r="B5" s="119">
        <v>13</v>
      </c>
      <c r="C5" s="119"/>
      <c r="D5" s="119">
        <v>7</v>
      </c>
    </row>
    <row r="6" spans="1:4" ht="21" x14ac:dyDescent="0.35">
      <c r="A6" s="52" t="s">
        <v>53</v>
      </c>
      <c r="B6" s="119">
        <v>13</v>
      </c>
      <c r="C6" s="119"/>
      <c r="D6" s="119"/>
    </row>
    <row r="7" spans="1:4" ht="21" x14ac:dyDescent="0.35">
      <c r="A7" s="62" t="s">
        <v>54</v>
      </c>
      <c r="B7" s="119">
        <v>5</v>
      </c>
      <c r="C7" s="119"/>
      <c r="D7" s="119">
        <v>1</v>
      </c>
    </row>
    <row r="8" spans="1:4" ht="21" x14ac:dyDescent="0.35">
      <c r="A8" s="52" t="s">
        <v>55</v>
      </c>
      <c r="B8" s="119">
        <v>6</v>
      </c>
      <c r="C8" s="119"/>
      <c r="D8" s="119">
        <v>1</v>
      </c>
    </row>
    <row r="9" spans="1:4" ht="21" x14ac:dyDescent="0.35">
      <c r="A9" s="62" t="s">
        <v>56</v>
      </c>
      <c r="B9" s="119">
        <v>14</v>
      </c>
      <c r="C9" s="119"/>
      <c r="D9" s="119"/>
    </row>
    <row r="10" spans="1:4" ht="21" x14ac:dyDescent="0.35">
      <c r="A10" s="52" t="s">
        <v>57</v>
      </c>
      <c r="B10" s="119">
        <v>12</v>
      </c>
      <c r="C10" s="119">
        <v>6</v>
      </c>
      <c r="D10" s="119">
        <v>7</v>
      </c>
    </row>
    <row r="11" spans="1:4" ht="21" x14ac:dyDescent="0.35">
      <c r="A11" s="52" t="s">
        <v>58</v>
      </c>
      <c r="B11" s="119">
        <v>6</v>
      </c>
      <c r="C11" s="119"/>
      <c r="D11" s="119"/>
    </row>
    <row r="12" spans="1:4" x14ac:dyDescent="0.25">
      <c r="B12" s="119">
        <f>SUM(B3:B11)</f>
        <v>98</v>
      </c>
      <c r="C12" s="119"/>
      <c r="D12" s="1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opLeftCell="A43" workbookViewId="0">
      <selection activeCell="P47" sqref="P47"/>
    </sheetView>
  </sheetViews>
  <sheetFormatPr defaultRowHeight="15" x14ac:dyDescent="0.25"/>
  <cols>
    <col min="1" max="1" width="17.28515625" customWidth="1"/>
    <col min="2" max="2" width="12.7109375" customWidth="1"/>
    <col min="3" max="4" width="10" hidden="1" customWidth="1"/>
    <col min="5" max="5" width="6.42578125" customWidth="1"/>
    <col min="6" max="6" width="6.28515625" customWidth="1"/>
    <col min="7" max="7" width="13.28515625" customWidth="1"/>
    <col min="8" max="8" width="9.5703125" customWidth="1"/>
    <col min="9" max="9" width="8.28515625" customWidth="1"/>
    <col min="10" max="10" width="7.5703125" customWidth="1"/>
    <col min="11" max="11" width="8.42578125" customWidth="1"/>
    <col min="12" max="12" width="9.42578125" customWidth="1"/>
    <col min="13" max="13" width="7.42578125" customWidth="1"/>
    <col min="14" max="14" width="15.28515625" customWidth="1"/>
  </cols>
  <sheetData>
    <row r="1" spans="1:14" ht="21" x14ac:dyDescent="0.35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1" x14ac:dyDescent="0.35">
      <c r="A2" s="111" t="s">
        <v>39</v>
      </c>
      <c r="B2" s="73"/>
      <c r="C2" s="73"/>
      <c r="D2" s="73"/>
      <c r="E2" s="113" t="s">
        <v>48</v>
      </c>
      <c r="F2" s="114"/>
      <c r="G2" s="114"/>
      <c r="H2" s="114"/>
      <c r="I2" s="114"/>
      <c r="J2" s="114"/>
      <c r="K2" s="114"/>
      <c r="L2" s="115"/>
      <c r="M2" s="116" t="s">
        <v>30</v>
      </c>
      <c r="N2" s="118" t="s">
        <v>47</v>
      </c>
    </row>
    <row r="3" spans="1:14" ht="24" customHeight="1" x14ac:dyDescent="0.25">
      <c r="A3" s="111"/>
      <c r="B3" s="74" t="s">
        <v>162</v>
      </c>
      <c r="C3" s="74" t="s">
        <v>150</v>
      </c>
      <c r="D3" s="74" t="s">
        <v>151</v>
      </c>
      <c r="E3" s="69" t="s">
        <v>46</v>
      </c>
      <c r="F3" s="76" t="s">
        <v>40</v>
      </c>
      <c r="G3" s="84" t="s">
        <v>41</v>
      </c>
      <c r="H3" s="76" t="s">
        <v>42</v>
      </c>
      <c r="I3" s="76" t="s">
        <v>45</v>
      </c>
      <c r="J3" s="76" t="s">
        <v>43</v>
      </c>
      <c r="K3" s="76" t="s">
        <v>28</v>
      </c>
      <c r="L3" s="76" t="s">
        <v>29</v>
      </c>
      <c r="M3" s="117"/>
      <c r="N3" s="117"/>
    </row>
    <row r="4" spans="1:14" ht="24.75" customHeight="1" x14ac:dyDescent="0.25">
      <c r="A4" s="79" t="s">
        <v>152</v>
      </c>
      <c r="B4" s="74"/>
      <c r="C4" s="74"/>
      <c r="D4" s="74"/>
      <c r="E4" s="77"/>
      <c r="F4" s="76"/>
      <c r="G4" s="76"/>
      <c r="H4" s="76"/>
      <c r="I4" s="76"/>
      <c r="J4" s="76"/>
      <c r="K4" s="76"/>
      <c r="L4" s="76"/>
      <c r="M4" s="78"/>
      <c r="N4" s="78"/>
    </row>
    <row r="5" spans="1:14" ht="20.25" customHeight="1" x14ac:dyDescent="0.35">
      <c r="A5" s="70" t="s">
        <v>61</v>
      </c>
      <c r="B5" s="75">
        <v>10</v>
      </c>
      <c r="C5" s="75">
        <v>0</v>
      </c>
      <c r="D5" s="75">
        <v>0</v>
      </c>
      <c r="E5" s="69">
        <v>1</v>
      </c>
      <c r="F5" s="69">
        <v>14</v>
      </c>
      <c r="G5" s="69">
        <v>0</v>
      </c>
      <c r="H5" s="69">
        <v>0</v>
      </c>
      <c r="I5" s="69">
        <v>32</v>
      </c>
      <c r="J5" s="69">
        <v>21</v>
      </c>
      <c r="K5" s="69">
        <f>(B5*17)-((C5*4)+(D5*3))</f>
        <v>170</v>
      </c>
      <c r="L5" s="72">
        <f>SUM(E5:J5)</f>
        <v>68</v>
      </c>
      <c r="M5" s="60">
        <f>L5*100/K5</f>
        <v>40</v>
      </c>
      <c r="N5" s="60">
        <f>[4]รวมสสจ.!P5</f>
        <v>0</v>
      </c>
    </row>
    <row r="6" spans="1:14" ht="20.25" customHeight="1" x14ac:dyDescent="0.35">
      <c r="A6" s="70" t="s">
        <v>62</v>
      </c>
      <c r="B6" s="75">
        <v>10</v>
      </c>
      <c r="C6" s="75">
        <v>0</v>
      </c>
      <c r="D6" s="75">
        <v>0</v>
      </c>
      <c r="E6" s="69">
        <v>0</v>
      </c>
      <c r="F6" s="69">
        <v>14</v>
      </c>
      <c r="G6" s="69">
        <v>1</v>
      </c>
      <c r="H6" s="69">
        <v>3</v>
      </c>
      <c r="I6" s="69">
        <v>8</v>
      </c>
      <c r="J6" s="69">
        <v>26</v>
      </c>
      <c r="K6" s="69">
        <f t="shared" ref="K6:K84" si="0">(B6*17)-((C6*4)+(D6*3))</f>
        <v>170</v>
      </c>
      <c r="L6" s="72">
        <f t="shared" ref="L6:L25" si="1">SUM(E6:J6)</f>
        <v>52</v>
      </c>
      <c r="M6" s="60">
        <f t="shared" ref="M6:M84" si="2">L6*100/K6</f>
        <v>30.588235294117649</v>
      </c>
      <c r="N6" s="60">
        <f>[4]รวมสสจ.!P6</f>
        <v>33.333333333333336</v>
      </c>
    </row>
    <row r="7" spans="1:14" ht="20.25" customHeight="1" x14ac:dyDescent="0.35">
      <c r="A7" s="70" t="s">
        <v>63</v>
      </c>
      <c r="B7" s="75">
        <v>10</v>
      </c>
      <c r="C7" s="75">
        <v>0</v>
      </c>
      <c r="D7" s="75">
        <v>0</v>
      </c>
      <c r="E7" s="69">
        <v>7</v>
      </c>
      <c r="F7" s="69">
        <v>10</v>
      </c>
      <c r="G7" s="69">
        <v>7</v>
      </c>
      <c r="H7" s="69">
        <v>10</v>
      </c>
      <c r="I7" s="69">
        <v>34</v>
      </c>
      <c r="J7" s="69">
        <v>10</v>
      </c>
      <c r="K7" s="69">
        <f t="shared" si="0"/>
        <v>170</v>
      </c>
      <c r="L7" s="72">
        <f t="shared" si="1"/>
        <v>78</v>
      </c>
      <c r="M7" s="60">
        <f t="shared" si="2"/>
        <v>45.882352941176471</v>
      </c>
      <c r="N7" s="60">
        <f>[4]รวมสสจ.!P7</f>
        <v>33.333333333333336</v>
      </c>
    </row>
    <row r="8" spans="1:14" ht="20.25" customHeight="1" x14ac:dyDescent="0.35">
      <c r="A8" s="70" t="s">
        <v>64</v>
      </c>
      <c r="B8" s="75">
        <v>10</v>
      </c>
      <c r="C8" s="75">
        <v>0</v>
      </c>
      <c r="D8" s="75">
        <v>0</v>
      </c>
      <c r="E8" s="69">
        <v>10</v>
      </c>
      <c r="F8" s="69">
        <v>20</v>
      </c>
      <c r="G8" s="69">
        <v>8</v>
      </c>
      <c r="H8" s="69">
        <v>14</v>
      </c>
      <c r="I8" s="69">
        <v>40</v>
      </c>
      <c r="J8" s="69">
        <v>23</v>
      </c>
      <c r="K8" s="69">
        <f t="shared" si="0"/>
        <v>170</v>
      </c>
      <c r="L8" s="72">
        <f t="shared" si="1"/>
        <v>115</v>
      </c>
      <c r="M8" s="60">
        <f t="shared" si="2"/>
        <v>67.647058823529406</v>
      </c>
      <c r="N8" s="60">
        <f>[4]รวมสสจ.!P8</f>
        <v>0</v>
      </c>
    </row>
    <row r="9" spans="1:14" ht="20.25" customHeight="1" x14ac:dyDescent="0.35">
      <c r="A9" s="70" t="s">
        <v>65</v>
      </c>
      <c r="B9" s="75">
        <v>10</v>
      </c>
      <c r="C9" s="75">
        <v>0</v>
      </c>
      <c r="D9" s="75">
        <v>0</v>
      </c>
      <c r="E9" s="69">
        <v>2</v>
      </c>
      <c r="F9" s="69">
        <v>15</v>
      </c>
      <c r="G9" s="69">
        <v>0</v>
      </c>
      <c r="H9" s="69">
        <v>2</v>
      </c>
      <c r="I9" s="69">
        <v>38</v>
      </c>
      <c r="J9" s="69">
        <v>10</v>
      </c>
      <c r="K9" s="69">
        <f t="shared" si="0"/>
        <v>170</v>
      </c>
      <c r="L9" s="72">
        <f t="shared" si="1"/>
        <v>67</v>
      </c>
      <c r="M9" s="60">
        <f t="shared" si="2"/>
        <v>39.411764705882355</v>
      </c>
      <c r="N9" s="60">
        <f>[4]รวมสสจ.!P9</f>
        <v>0</v>
      </c>
    </row>
    <row r="10" spans="1:14" ht="20.25" customHeight="1" x14ac:dyDescent="0.35">
      <c r="A10" s="70" t="s">
        <v>66</v>
      </c>
      <c r="B10" s="75">
        <v>10</v>
      </c>
      <c r="C10" s="75">
        <v>0</v>
      </c>
      <c r="D10" s="75">
        <v>0</v>
      </c>
      <c r="E10" s="69">
        <v>10</v>
      </c>
      <c r="F10" s="69">
        <v>18</v>
      </c>
      <c r="G10" s="69">
        <v>13</v>
      </c>
      <c r="H10" s="69">
        <v>12</v>
      </c>
      <c r="I10" s="69">
        <v>38</v>
      </c>
      <c r="J10" s="69">
        <v>26</v>
      </c>
      <c r="K10" s="69">
        <f t="shared" si="0"/>
        <v>170</v>
      </c>
      <c r="L10" s="72">
        <f t="shared" si="1"/>
        <v>117</v>
      </c>
      <c r="M10" s="60">
        <f t="shared" si="2"/>
        <v>68.82352941176471</v>
      </c>
      <c r="N10" s="60">
        <f>[4]รวมสสจ.!P10</f>
        <v>70</v>
      </c>
    </row>
    <row r="11" spans="1:14" ht="20.25" customHeight="1" x14ac:dyDescent="0.35">
      <c r="A11" s="70" t="s">
        <v>67</v>
      </c>
      <c r="B11" s="75">
        <v>10</v>
      </c>
      <c r="C11" s="75">
        <v>0</v>
      </c>
      <c r="D11" s="75">
        <v>0</v>
      </c>
      <c r="E11" s="69">
        <v>8</v>
      </c>
      <c r="F11" s="69">
        <v>17</v>
      </c>
      <c r="G11" s="69">
        <v>2</v>
      </c>
      <c r="H11" s="69">
        <v>0</v>
      </c>
      <c r="I11" s="69">
        <v>32</v>
      </c>
      <c r="J11" s="69">
        <v>22</v>
      </c>
      <c r="K11" s="69">
        <f t="shared" si="0"/>
        <v>170</v>
      </c>
      <c r="L11" s="72">
        <f t="shared" si="1"/>
        <v>81</v>
      </c>
      <c r="M11" s="60">
        <f t="shared" si="2"/>
        <v>47.647058823529413</v>
      </c>
      <c r="N11" s="60">
        <f>[4]รวมสสจ.!P11</f>
        <v>50</v>
      </c>
    </row>
    <row r="12" spans="1:14" ht="20.25" customHeight="1" x14ac:dyDescent="0.35">
      <c r="A12" s="70" t="s">
        <v>68</v>
      </c>
      <c r="B12" s="75">
        <v>10</v>
      </c>
      <c r="C12" s="75">
        <v>0</v>
      </c>
      <c r="D12" s="75">
        <v>0</v>
      </c>
      <c r="E12" s="69">
        <v>1</v>
      </c>
      <c r="F12" s="69">
        <v>12</v>
      </c>
      <c r="G12" s="69">
        <v>9</v>
      </c>
      <c r="H12" s="69">
        <v>0</v>
      </c>
      <c r="I12" s="69">
        <v>29</v>
      </c>
      <c r="J12" s="69">
        <v>25</v>
      </c>
      <c r="K12" s="69">
        <f t="shared" si="0"/>
        <v>170</v>
      </c>
      <c r="L12" s="72">
        <f t="shared" si="1"/>
        <v>76</v>
      </c>
      <c r="M12" s="60">
        <f t="shared" si="2"/>
        <v>44.705882352941174</v>
      </c>
      <c r="N12" s="60">
        <f>[4]รวมสสจ.!P12</f>
        <v>25</v>
      </c>
    </row>
    <row r="13" spans="1:14" ht="20.25" customHeight="1" x14ac:dyDescent="0.35">
      <c r="A13" s="70" t="s">
        <v>69</v>
      </c>
      <c r="B13" s="75">
        <v>10</v>
      </c>
      <c r="C13" s="75">
        <v>0</v>
      </c>
      <c r="D13" s="75">
        <v>0</v>
      </c>
      <c r="E13" s="69">
        <v>3</v>
      </c>
      <c r="F13" s="69">
        <v>16</v>
      </c>
      <c r="G13" s="69">
        <v>7</v>
      </c>
      <c r="H13" s="69">
        <v>5</v>
      </c>
      <c r="I13" s="69">
        <v>40</v>
      </c>
      <c r="J13" s="69">
        <v>18</v>
      </c>
      <c r="K13" s="69">
        <f t="shared" si="0"/>
        <v>170</v>
      </c>
      <c r="L13" s="72">
        <f t="shared" si="1"/>
        <v>89</v>
      </c>
      <c r="M13" s="60">
        <f t="shared" si="2"/>
        <v>52.352941176470587</v>
      </c>
      <c r="N13" s="60">
        <f>[4]รวมสสจ.!P13</f>
        <v>0</v>
      </c>
    </row>
    <row r="14" spans="1:14" ht="20.25" customHeight="1" x14ac:dyDescent="0.35">
      <c r="A14" s="70" t="s">
        <v>70</v>
      </c>
      <c r="B14" s="75">
        <v>10</v>
      </c>
      <c r="C14" s="75">
        <v>0</v>
      </c>
      <c r="D14" s="75">
        <v>0</v>
      </c>
      <c r="E14" s="69">
        <v>7</v>
      </c>
      <c r="F14" s="69">
        <v>16</v>
      </c>
      <c r="G14" s="69">
        <v>10</v>
      </c>
      <c r="H14" s="69">
        <v>4</v>
      </c>
      <c r="I14" s="69">
        <v>38</v>
      </c>
      <c r="J14" s="69">
        <v>10</v>
      </c>
      <c r="K14" s="69">
        <f t="shared" si="0"/>
        <v>170</v>
      </c>
      <c r="L14" s="72">
        <f t="shared" si="1"/>
        <v>85</v>
      </c>
      <c r="M14" s="60">
        <f t="shared" si="2"/>
        <v>50</v>
      </c>
      <c r="N14" s="60">
        <f>[4]รวมสสจ.!P14</f>
        <v>0</v>
      </c>
    </row>
    <row r="15" spans="1:14" ht="20.25" customHeight="1" x14ac:dyDescent="0.35">
      <c r="A15" s="70" t="s">
        <v>71</v>
      </c>
      <c r="B15" s="75">
        <v>10</v>
      </c>
      <c r="C15" s="75">
        <v>0</v>
      </c>
      <c r="D15" s="75">
        <v>0</v>
      </c>
      <c r="E15" s="69">
        <v>6</v>
      </c>
      <c r="F15" s="69">
        <v>12</v>
      </c>
      <c r="G15" s="69">
        <v>6</v>
      </c>
      <c r="H15" s="69">
        <v>2</v>
      </c>
      <c r="I15" s="69">
        <v>24</v>
      </c>
      <c r="J15" s="69">
        <v>16</v>
      </c>
      <c r="K15" s="69">
        <f t="shared" si="0"/>
        <v>170</v>
      </c>
      <c r="L15" s="72">
        <f t="shared" si="1"/>
        <v>66</v>
      </c>
      <c r="M15" s="60">
        <f t="shared" si="2"/>
        <v>38.823529411764703</v>
      </c>
      <c r="N15" s="60">
        <f>[4]รวมสสจ.!P15</f>
        <v>20</v>
      </c>
    </row>
    <row r="16" spans="1:14" ht="20.25" customHeight="1" x14ac:dyDescent="0.35">
      <c r="A16" s="70" t="s">
        <v>72</v>
      </c>
      <c r="B16" s="75">
        <v>10</v>
      </c>
      <c r="C16" s="75">
        <v>0</v>
      </c>
      <c r="D16" s="75">
        <v>0</v>
      </c>
      <c r="E16" s="69">
        <v>0</v>
      </c>
      <c r="F16" s="69">
        <v>17</v>
      </c>
      <c r="G16" s="69">
        <v>0</v>
      </c>
      <c r="H16" s="69">
        <v>4</v>
      </c>
      <c r="I16" s="69">
        <v>24</v>
      </c>
      <c r="J16" s="69">
        <v>12</v>
      </c>
      <c r="K16" s="69">
        <f t="shared" si="0"/>
        <v>170</v>
      </c>
      <c r="L16" s="72">
        <f t="shared" si="1"/>
        <v>57</v>
      </c>
      <c r="M16" s="60">
        <f t="shared" si="2"/>
        <v>33.529411764705884</v>
      </c>
      <c r="N16" s="60">
        <f>[4]รวมสสจ.!P16</f>
        <v>21.428571428571427</v>
      </c>
    </row>
    <row r="17" spans="1:14" ht="20.25" customHeight="1" x14ac:dyDescent="0.35">
      <c r="A17" s="70" t="s">
        <v>73</v>
      </c>
      <c r="B17" s="75">
        <v>10</v>
      </c>
      <c r="C17" s="75">
        <v>0</v>
      </c>
      <c r="D17" s="75">
        <v>0</v>
      </c>
      <c r="E17" s="69">
        <v>0</v>
      </c>
      <c r="F17" s="69">
        <v>17</v>
      </c>
      <c r="G17" s="69">
        <v>3</v>
      </c>
      <c r="H17" s="69">
        <v>25</v>
      </c>
      <c r="I17" s="69">
        <v>0</v>
      </c>
      <c r="J17" s="69">
        <v>30</v>
      </c>
      <c r="K17" s="69">
        <f t="shared" si="0"/>
        <v>170</v>
      </c>
      <c r="L17" s="72">
        <f t="shared" si="1"/>
        <v>75</v>
      </c>
      <c r="M17" s="60">
        <f t="shared" si="2"/>
        <v>44.117647058823529</v>
      </c>
      <c r="N17" s="60">
        <f>[4]รวมสสจ.!P17</f>
        <v>0</v>
      </c>
    </row>
    <row r="18" spans="1:14" ht="20.25" customHeight="1" x14ac:dyDescent="0.35">
      <c r="A18" s="70" t="s">
        <v>74</v>
      </c>
      <c r="B18" s="75">
        <v>10</v>
      </c>
      <c r="C18" s="75">
        <v>0</v>
      </c>
      <c r="D18" s="75">
        <v>0</v>
      </c>
      <c r="E18" s="69">
        <v>9</v>
      </c>
      <c r="F18" s="69">
        <v>10</v>
      </c>
      <c r="G18" s="69">
        <v>5</v>
      </c>
      <c r="H18" s="69">
        <v>0</v>
      </c>
      <c r="I18" s="69">
        <v>36</v>
      </c>
      <c r="J18" s="69">
        <v>21</v>
      </c>
      <c r="K18" s="69">
        <f t="shared" si="0"/>
        <v>170</v>
      </c>
      <c r="L18" s="72">
        <f t="shared" si="1"/>
        <v>81</v>
      </c>
      <c r="M18" s="60">
        <f t="shared" si="2"/>
        <v>47.647058823529413</v>
      </c>
      <c r="N18" s="60">
        <f>[4]รวมสสจ.!P18</f>
        <v>20</v>
      </c>
    </row>
    <row r="19" spans="1:14" ht="20.25" customHeight="1" x14ac:dyDescent="0.35">
      <c r="A19" s="70" t="s">
        <v>75</v>
      </c>
      <c r="B19" s="75">
        <v>9</v>
      </c>
      <c r="C19" s="75">
        <v>0</v>
      </c>
      <c r="D19" s="75">
        <v>0</v>
      </c>
      <c r="E19" s="69">
        <v>6</v>
      </c>
      <c r="F19" s="69">
        <v>16</v>
      </c>
      <c r="G19" s="69">
        <v>0</v>
      </c>
      <c r="H19" s="69">
        <v>0</v>
      </c>
      <c r="I19" s="69">
        <v>24</v>
      </c>
      <c r="J19" s="69">
        <v>21</v>
      </c>
      <c r="K19" s="69">
        <f t="shared" si="0"/>
        <v>153</v>
      </c>
      <c r="L19" s="72">
        <f t="shared" si="1"/>
        <v>67</v>
      </c>
      <c r="M19" s="60">
        <f t="shared" si="2"/>
        <v>43.790849673202615</v>
      </c>
      <c r="N19" s="60">
        <f>[4]รวมสสจ.!P19</f>
        <v>0</v>
      </c>
    </row>
    <row r="20" spans="1:14" ht="20.25" customHeight="1" x14ac:dyDescent="0.35">
      <c r="A20" s="70" t="s">
        <v>76</v>
      </c>
      <c r="B20" s="75">
        <v>10</v>
      </c>
      <c r="C20" s="75">
        <v>0</v>
      </c>
      <c r="D20" s="75">
        <v>0</v>
      </c>
      <c r="E20" s="69">
        <v>10</v>
      </c>
      <c r="F20" s="69">
        <v>11</v>
      </c>
      <c r="G20" s="69">
        <v>13</v>
      </c>
      <c r="H20" s="69">
        <v>10</v>
      </c>
      <c r="I20" s="69">
        <v>0</v>
      </c>
      <c r="J20" s="69">
        <v>30</v>
      </c>
      <c r="K20" s="69">
        <f t="shared" si="0"/>
        <v>170</v>
      </c>
      <c r="L20" s="72">
        <f t="shared" si="1"/>
        <v>74</v>
      </c>
      <c r="M20" s="60">
        <f t="shared" si="2"/>
        <v>43.529411764705884</v>
      </c>
      <c r="N20" s="60">
        <f>[4]รวมสสจ.!P20</f>
        <v>0</v>
      </c>
    </row>
    <row r="21" spans="1:14" ht="20.25" customHeight="1" x14ac:dyDescent="0.35">
      <c r="A21" s="70" t="s">
        <v>77</v>
      </c>
      <c r="B21" s="75">
        <v>9</v>
      </c>
      <c r="C21" s="75">
        <v>0</v>
      </c>
      <c r="D21" s="75">
        <v>0</v>
      </c>
      <c r="E21" s="69">
        <v>0</v>
      </c>
      <c r="F21" s="69">
        <v>7</v>
      </c>
      <c r="G21" s="69">
        <v>0</v>
      </c>
      <c r="H21" s="69">
        <v>0</v>
      </c>
      <c r="I21" s="69">
        <v>23</v>
      </c>
      <c r="J21" s="69">
        <v>9</v>
      </c>
      <c r="K21" s="69">
        <f t="shared" si="0"/>
        <v>153</v>
      </c>
      <c r="L21" s="72">
        <f t="shared" si="1"/>
        <v>39</v>
      </c>
      <c r="M21" s="60">
        <f t="shared" si="2"/>
        <v>25.490196078431371</v>
      </c>
      <c r="N21" s="60">
        <f>[4]รวมสสจ.!P21</f>
        <v>0</v>
      </c>
    </row>
    <row r="22" spans="1:14" ht="20.25" customHeight="1" x14ac:dyDescent="0.35">
      <c r="A22" s="70" t="s">
        <v>78</v>
      </c>
      <c r="B22" s="75">
        <v>9</v>
      </c>
      <c r="C22" s="75">
        <v>0</v>
      </c>
      <c r="D22" s="75">
        <v>0</v>
      </c>
      <c r="E22" s="69">
        <v>9</v>
      </c>
      <c r="F22" s="69">
        <v>15</v>
      </c>
      <c r="G22" s="69">
        <v>7</v>
      </c>
      <c r="H22" s="69">
        <v>9</v>
      </c>
      <c r="I22" s="69">
        <v>30</v>
      </c>
      <c r="J22" s="69">
        <v>25</v>
      </c>
      <c r="K22" s="69">
        <f t="shared" si="0"/>
        <v>153</v>
      </c>
      <c r="L22" s="72">
        <f t="shared" si="1"/>
        <v>95</v>
      </c>
      <c r="M22" s="60">
        <f t="shared" si="2"/>
        <v>62.091503267973856</v>
      </c>
      <c r="N22" s="60">
        <f>[4]รวมสสจ.!P22</f>
        <v>45.454545454545453</v>
      </c>
    </row>
    <row r="23" spans="1:14" ht="20.25" customHeight="1" x14ac:dyDescent="0.35">
      <c r="A23" s="70" t="s">
        <v>79</v>
      </c>
      <c r="B23" s="75">
        <v>10</v>
      </c>
      <c r="C23" s="75">
        <v>0</v>
      </c>
      <c r="D23" s="75">
        <v>0</v>
      </c>
      <c r="E23" s="69">
        <v>0</v>
      </c>
      <c r="F23" s="69">
        <v>17</v>
      </c>
      <c r="G23" s="69">
        <v>0</v>
      </c>
      <c r="H23" s="69">
        <v>4</v>
      </c>
      <c r="I23" s="69">
        <v>0</v>
      </c>
      <c r="J23" s="69">
        <v>30</v>
      </c>
      <c r="K23" s="69">
        <f t="shared" si="0"/>
        <v>170</v>
      </c>
      <c r="L23" s="72">
        <f t="shared" si="1"/>
        <v>51</v>
      </c>
      <c r="M23" s="60">
        <f t="shared" si="2"/>
        <v>30</v>
      </c>
      <c r="N23" s="60">
        <f>[4]รวมสสจ.!P23</f>
        <v>50</v>
      </c>
    </row>
    <row r="24" spans="1:14" ht="20.25" customHeight="1" x14ac:dyDescent="0.35">
      <c r="A24" s="70" t="s">
        <v>80</v>
      </c>
      <c r="B24" s="75">
        <v>10</v>
      </c>
      <c r="C24" s="75">
        <v>0</v>
      </c>
      <c r="D24" s="75">
        <v>0</v>
      </c>
      <c r="E24" s="69">
        <v>10</v>
      </c>
      <c r="F24" s="69">
        <v>18</v>
      </c>
      <c r="G24" s="69">
        <v>6</v>
      </c>
      <c r="H24" s="69">
        <v>1</v>
      </c>
      <c r="I24" s="69">
        <v>38</v>
      </c>
      <c r="J24" s="69">
        <v>25</v>
      </c>
      <c r="K24" s="69">
        <f t="shared" si="0"/>
        <v>170</v>
      </c>
      <c r="L24" s="72">
        <f t="shared" si="1"/>
        <v>98</v>
      </c>
      <c r="M24" s="60">
        <f t="shared" si="2"/>
        <v>57.647058823529413</v>
      </c>
      <c r="N24" s="60">
        <f>[4]รวมสสจ.!P24</f>
        <v>60</v>
      </c>
    </row>
    <row r="25" spans="1:14" ht="20.25" customHeight="1" x14ac:dyDescent="0.35">
      <c r="A25" s="70" t="s">
        <v>81</v>
      </c>
      <c r="B25" s="75">
        <v>11</v>
      </c>
      <c r="C25" s="75">
        <v>0</v>
      </c>
      <c r="D25" s="75">
        <v>0</v>
      </c>
      <c r="E25" s="69">
        <v>11</v>
      </c>
      <c r="F25" s="69">
        <v>16</v>
      </c>
      <c r="G25" s="69">
        <v>9</v>
      </c>
      <c r="H25" s="69">
        <v>27</v>
      </c>
      <c r="I25" s="69">
        <v>31</v>
      </c>
      <c r="J25" s="69">
        <v>26</v>
      </c>
      <c r="K25" s="69">
        <f t="shared" si="0"/>
        <v>187</v>
      </c>
      <c r="L25" s="72">
        <f t="shared" si="1"/>
        <v>120</v>
      </c>
      <c r="M25" s="60">
        <f t="shared" si="2"/>
        <v>64.171122994652407</v>
      </c>
      <c r="N25" s="60">
        <f>[4]รวมสสจ.!P25</f>
        <v>13.333333333333334</v>
      </c>
    </row>
    <row r="26" spans="1:14" ht="20.25" customHeight="1" x14ac:dyDescent="0.35">
      <c r="A26" s="70"/>
      <c r="B26" s="75"/>
      <c r="C26" s="75"/>
      <c r="D26" s="75"/>
      <c r="E26" s="83"/>
      <c r="F26" s="83"/>
      <c r="G26" s="83"/>
      <c r="H26" s="83"/>
      <c r="I26" s="83"/>
      <c r="J26" s="83"/>
      <c r="K26" s="83"/>
      <c r="L26" s="72"/>
      <c r="M26" s="60"/>
      <c r="N26" s="60"/>
    </row>
    <row r="27" spans="1:14" ht="21" x14ac:dyDescent="0.35">
      <c r="A27" s="79" t="s">
        <v>153</v>
      </c>
      <c r="B27" s="75"/>
      <c r="C27" s="75"/>
      <c r="D27" s="75"/>
      <c r="E27" s="77"/>
      <c r="F27" s="77"/>
      <c r="G27" s="77"/>
      <c r="H27" s="77"/>
      <c r="I27" s="77"/>
      <c r="J27" s="77"/>
      <c r="K27" s="77"/>
      <c r="L27" s="72"/>
      <c r="M27" s="60"/>
      <c r="N27" s="60"/>
    </row>
    <row r="28" spans="1:14" ht="21" x14ac:dyDescent="0.35">
      <c r="A28" s="71" t="s">
        <v>82</v>
      </c>
      <c r="B28" s="75">
        <v>10</v>
      </c>
      <c r="C28" s="75">
        <v>0</v>
      </c>
      <c r="D28" s="75">
        <v>0</v>
      </c>
      <c r="E28" s="69">
        <v>0</v>
      </c>
      <c r="F28" s="69">
        <v>15</v>
      </c>
      <c r="G28" s="69">
        <v>2</v>
      </c>
      <c r="H28" s="69">
        <v>0</v>
      </c>
      <c r="I28" s="69">
        <v>25</v>
      </c>
      <c r="J28" s="69">
        <v>27</v>
      </c>
      <c r="K28" s="69">
        <f t="shared" si="0"/>
        <v>170</v>
      </c>
      <c r="L28" s="72">
        <f t="shared" ref="L28:L107" si="3">SUM(E28:J28)</f>
        <v>69</v>
      </c>
      <c r="M28" s="60">
        <f t="shared" si="2"/>
        <v>40.588235294117645</v>
      </c>
      <c r="N28" s="60">
        <f>[4]รวมสสจ.!P26</f>
        <v>53.333333333333336</v>
      </c>
    </row>
    <row r="29" spans="1:14" ht="21" x14ac:dyDescent="0.35">
      <c r="A29" s="71" t="s">
        <v>83</v>
      </c>
      <c r="B29" s="75">
        <v>10</v>
      </c>
      <c r="C29" s="75">
        <v>0</v>
      </c>
      <c r="D29" s="75">
        <v>0</v>
      </c>
      <c r="E29" s="69">
        <v>10</v>
      </c>
      <c r="F29" s="69">
        <v>20</v>
      </c>
      <c r="G29" s="69">
        <v>14</v>
      </c>
      <c r="H29" s="69">
        <v>23</v>
      </c>
      <c r="I29" s="69">
        <v>26</v>
      </c>
      <c r="J29" s="69">
        <v>28</v>
      </c>
      <c r="K29" s="69">
        <f t="shared" si="0"/>
        <v>170</v>
      </c>
      <c r="L29" s="72">
        <f t="shared" si="3"/>
        <v>121</v>
      </c>
      <c r="M29" s="60">
        <f t="shared" si="2"/>
        <v>71.17647058823529</v>
      </c>
      <c r="N29" s="60">
        <f>[4]รวมสสจ.!P27</f>
        <v>90</v>
      </c>
    </row>
    <row r="30" spans="1:14" ht="21" x14ac:dyDescent="0.35">
      <c r="A30" s="71" t="s">
        <v>84</v>
      </c>
      <c r="B30" s="75">
        <v>9</v>
      </c>
      <c r="C30" s="75">
        <v>0</v>
      </c>
      <c r="D30" s="75">
        <v>0</v>
      </c>
      <c r="E30" s="69">
        <v>9</v>
      </c>
      <c r="F30" s="69">
        <v>17</v>
      </c>
      <c r="G30" s="69">
        <v>15</v>
      </c>
      <c r="H30" s="69">
        <v>5</v>
      </c>
      <c r="I30" s="69">
        <v>28</v>
      </c>
      <c r="J30" s="69">
        <v>21</v>
      </c>
      <c r="K30" s="69">
        <f t="shared" si="0"/>
        <v>153</v>
      </c>
      <c r="L30" s="72">
        <f t="shared" si="3"/>
        <v>95</v>
      </c>
      <c r="M30" s="60">
        <f t="shared" si="2"/>
        <v>62.091503267973856</v>
      </c>
      <c r="N30" s="60">
        <f>[4]รวมสสจ.!P28</f>
        <v>55.555555555555557</v>
      </c>
    </row>
    <row r="31" spans="1:14" ht="21" x14ac:dyDescent="0.35">
      <c r="A31" s="71" t="s">
        <v>85</v>
      </c>
      <c r="B31" s="75">
        <v>10</v>
      </c>
      <c r="C31" s="75">
        <v>0</v>
      </c>
      <c r="D31" s="75">
        <v>1</v>
      </c>
      <c r="E31" s="69">
        <v>0</v>
      </c>
      <c r="F31" s="69">
        <v>16</v>
      </c>
      <c r="G31" s="69">
        <v>5</v>
      </c>
      <c r="H31" s="69">
        <v>12</v>
      </c>
      <c r="I31" s="69">
        <v>26</v>
      </c>
      <c r="J31" s="69">
        <v>23</v>
      </c>
      <c r="K31" s="69">
        <f t="shared" si="0"/>
        <v>167</v>
      </c>
      <c r="L31" s="72">
        <f t="shared" si="3"/>
        <v>82</v>
      </c>
      <c r="M31" s="60">
        <f t="shared" si="2"/>
        <v>49.101796407185631</v>
      </c>
      <c r="N31" s="60">
        <f>[4]รวมสสจ.!P29</f>
        <v>0</v>
      </c>
    </row>
    <row r="32" spans="1:14" ht="21" x14ac:dyDescent="0.35">
      <c r="A32" s="71" t="s">
        <v>86</v>
      </c>
      <c r="B32" s="75">
        <v>10</v>
      </c>
      <c r="C32" s="75">
        <v>0</v>
      </c>
      <c r="D32" s="75">
        <v>0</v>
      </c>
      <c r="E32" s="69">
        <v>10</v>
      </c>
      <c r="F32" s="69">
        <v>17</v>
      </c>
      <c r="G32" s="69">
        <v>1</v>
      </c>
      <c r="H32" s="69">
        <v>7</v>
      </c>
      <c r="I32" s="69">
        <v>29</v>
      </c>
      <c r="J32" s="69">
        <v>30</v>
      </c>
      <c r="K32" s="69">
        <f t="shared" si="0"/>
        <v>170</v>
      </c>
      <c r="L32" s="72">
        <f t="shared" si="3"/>
        <v>94</v>
      </c>
      <c r="M32" s="60">
        <f t="shared" si="2"/>
        <v>55.294117647058826</v>
      </c>
      <c r="N32" s="60">
        <f>[4]รวมสสจ.!P30</f>
        <v>66.666666666666671</v>
      </c>
    </row>
    <row r="33" spans="1:14" ht="21" x14ac:dyDescent="0.35">
      <c r="A33" s="71" t="s">
        <v>87</v>
      </c>
      <c r="B33" s="75">
        <v>10</v>
      </c>
      <c r="C33" s="75">
        <v>0</v>
      </c>
      <c r="D33" s="75">
        <v>0</v>
      </c>
      <c r="E33" s="69">
        <v>2</v>
      </c>
      <c r="F33" s="69">
        <v>15</v>
      </c>
      <c r="G33" s="69">
        <v>4</v>
      </c>
      <c r="H33" s="69">
        <v>0</v>
      </c>
      <c r="I33" s="69">
        <v>35</v>
      </c>
      <c r="J33" s="69">
        <v>28</v>
      </c>
      <c r="K33" s="69">
        <f t="shared" si="0"/>
        <v>170</v>
      </c>
      <c r="L33" s="72">
        <f t="shared" si="3"/>
        <v>84</v>
      </c>
      <c r="M33" s="60">
        <f t="shared" si="2"/>
        <v>49.411764705882355</v>
      </c>
      <c r="N33" s="60">
        <f>[4]รวมสสจ.!P31</f>
        <v>23.076923076923077</v>
      </c>
    </row>
    <row r="34" spans="1:14" ht="21" x14ac:dyDescent="0.35">
      <c r="A34" s="71"/>
      <c r="B34" s="75"/>
      <c r="C34" s="75"/>
      <c r="D34" s="75"/>
      <c r="E34" s="83"/>
      <c r="F34" s="83"/>
      <c r="G34" s="83"/>
      <c r="H34" s="83"/>
      <c r="I34" s="83"/>
      <c r="J34" s="83"/>
      <c r="K34" s="83"/>
      <c r="L34" s="72"/>
      <c r="M34" s="60"/>
      <c r="N34" s="60"/>
    </row>
    <row r="35" spans="1:14" ht="21" x14ac:dyDescent="0.35">
      <c r="A35" s="80" t="s">
        <v>154</v>
      </c>
      <c r="B35" s="75"/>
      <c r="C35" s="75"/>
      <c r="D35" s="75"/>
      <c r="E35" s="77"/>
      <c r="F35" s="77"/>
      <c r="G35" s="77"/>
      <c r="H35" s="77"/>
      <c r="I35" s="77"/>
      <c r="J35" s="77"/>
      <c r="K35" s="77"/>
      <c r="L35" s="72"/>
      <c r="M35" s="60"/>
      <c r="N35" s="60"/>
    </row>
    <row r="36" spans="1:14" ht="21" x14ac:dyDescent="0.35">
      <c r="A36" s="70" t="s">
        <v>88</v>
      </c>
      <c r="B36" s="75">
        <v>10</v>
      </c>
      <c r="C36" s="75">
        <v>0</v>
      </c>
      <c r="D36" s="75">
        <v>0</v>
      </c>
      <c r="E36" s="69">
        <v>0</v>
      </c>
      <c r="F36" s="69">
        <v>18</v>
      </c>
      <c r="G36" s="69">
        <v>0</v>
      </c>
      <c r="H36" s="69">
        <v>6</v>
      </c>
      <c r="I36" s="69">
        <v>27</v>
      </c>
      <c r="J36" s="69">
        <v>27</v>
      </c>
      <c r="K36" s="69">
        <f t="shared" si="0"/>
        <v>170</v>
      </c>
      <c r="L36" s="72">
        <f t="shared" si="3"/>
        <v>78</v>
      </c>
      <c r="M36" s="60">
        <f t="shared" si="2"/>
        <v>45.882352941176471</v>
      </c>
      <c r="N36" s="60">
        <f>[4]รวมสสจ.!P32</f>
        <v>83.333333333333329</v>
      </c>
    </row>
    <row r="37" spans="1:14" ht="21" x14ac:dyDescent="0.35">
      <c r="A37" s="70" t="s">
        <v>89</v>
      </c>
      <c r="B37" s="75">
        <v>10</v>
      </c>
      <c r="C37" s="75">
        <v>0</v>
      </c>
      <c r="D37" s="75">
        <v>0</v>
      </c>
      <c r="E37" s="69">
        <v>0</v>
      </c>
      <c r="F37" s="69">
        <v>18</v>
      </c>
      <c r="G37" s="69">
        <v>8</v>
      </c>
      <c r="H37" s="69">
        <v>5</v>
      </c>
      <c r="I37" s="69">
        <v>37</v>
      </c>
      <c r="J37" s="69">
        <v>30</v>
      </c>
      <c r="K37" s="69">
        <f t="shared" si="0"/>
        <v>170</v>
      </c>
      <c r="L37" s="72">
        <f t="shared" si="3"/>
        <v>98</v>
      </c>
      <c r="M37" s="60">
        <f t="shared" si="2"/>
        <v>57.647058823529413</v>
      </c>
      <c r="N37" s="60">
        <f>[4]รวมสสจ.!P33</f>
        <v>100</v>
      </c>
    </row>
    <row r="38" spans="1:14" ht="21" x14ac:dyDescent="0.35">
      <c r="A38" s="70" t="s">
        <v>90</v>
      </c>
      <c r="B38" s="75">
        <v>10</v>
      </c>
      <c r="C38" s="75">
        <v>0</v>
      </c>
      <c r="D38" s="75">
        <v>0</v>
      </c>
      <c r="E38" s="69">
        <v>0</v>
      </c>
      <c r="F38" s="69">
        <v>20</v>
      </c>
      <c r="G38" s="69">
        <v>4</v>
      </c>
      <c r="H38" s="69">
        <v>3</v>
      </c>
      <c r="I38" s="69">
        <v>23</v>
      </c>
      <c r="J38" s="69">
        <v>19</v>
      </c>
      <c r="K38" s="69">
        <f t="shared" si="0"/>
        <v>170</v>
      </c>
      <c r="L38" s="72">
        <f t="shared" si="3"/>
        <v>69</v>
      </c>
      <c r="M38" s="60">
        <f t="shared" si="2"/>
        <v>40.588235294117645</v>
      </c>
      <c r="N38" s="60">
        <f>[4]รวมสสจ.!P34</f>
        <v>86.666666666666671</v>
      </c>
    </row>
    <row r="39" spans="1:14" ht="21" x14ac:dyDescent="0.35">
      <c r="A39" s="70" t="s">
        <v>91</v>
      </c>
      <c r="B39" s="75">
        <v>10</v>
      </c>
      <c r="C39" s="75">
        <v>0</v>
      </c>
      <c r="D39" s="75">
        <v>0</v>
      </c>
      <c r="E39" s="69">
        <v>9</v>
      </c>
      <c r="F39" s="69">
        <v>8</v>
      </c>
      <c r="G39" s="69">
        <v>9</v>
      </c>
      <c r="H39" s="69">
        <v>4</v>
      </c>
      <c r="I39" s="69">
        <v>33</v>
      </c>
      <c r="J39" s="69">
        <v>21</v>
      </c>
      <c r="K39" s="69">
        <f t="shared" si="0"/>
        <v>170</v>
      </c>
      <c r="L39" s="72">
        <f t="shared" si="3"/>
        <v>84</v>
      </c>
      <c r="M39" s="60">
        <f t="shared" si="2"/>
        <v>49.411764705882355</v>
      </c>
      <c r="N39" s="60">
        <f>[4]รวมสสจ.!P35</f>
        <v>0</v>
      </c>
    </row>
    <row r="40" spans="1:14" ht="21" x14ac:dyDescent="0.35">
      <c r="A40" s="70" t="s">
        <v>92</v>
      </c>
      <c r="B40" s="75">
        <v>10</v>
      </c>
      <c r="C40" s="75">
        <v>0</v>
      </c>
      <c r="D40" s="75">
        <v>0</v>
      </c>
      <c r="E40" s="69">
        <v>0</v>
      </c>
      <c r="F40" s="69">
        <v>18</v>
      </c>
      <c r="G40" s="69">
        <v>6</v>
      </c>
      <c r="H40" s="69">
        <v>5</v>
      </c>
      <c r="I40" s="69">
        <v>34</v>
      </c>
      <c r="J40" s="69">
        <v>30</v>
      </c>
      <c r="K40" s="69">
        <f t="shared" si="0"/>
        <v>170</v>
      </c>
      <c r="L40" s="72">
        <f t="shared" si="3"/>
        <v>93</v>
      </c>
      <c r="M40" s="60">
        <f t="shared" si="2"/>
        <v>54.705882352941174</v>
      </c>
      <c r="N40" s="60">
        <f>[4]รวมสสจ.!P36</f>
        <v>92.857142857142861</v>
      </c>
    </row>
    <row r="41" spans="1:14" ht="21" x14ac:dyDescent="0.35">
      <c r="A41" s="70" t="s">
        <v>93</v>
      </c>
      <c r="B41" s="75">
        <v>10</v>
      </c>
      <c r="C41" s="75">
        <v>0</v>
      </c>
      <c r="D41" s="75">
        <v>0</v>
      </c>
      <c r="E41" s="69">
        <v>0</v>
      </c>
      <c r="F41" s="69">
        <v>20</v>
      </c>
      <c r="G41" s="69">
        <v>1</v>
      </c>
      <c r="H41" s="69">
        <v>9</v>
      </c>
      <c r="I41" s="69">
        <v>34</v>
      </c>
      <c r="J41" s="69">
        <v>30</v>
      </c>
      <c r="K41" s="69">
        <f t="shared" si="0"/>
        <v>170</v>
      </c>
      <c r="L41" s="72">
        <f t="shared" si="3"/>
        <v>94</v>
      </c>
      <c r="M41" s="60">
        <f t="shared" si="2"/>
        <v>55.294117647058826</v>
      </c>
      <c r="N41" s="60">
        <f>[4]รวมสสจ.!P37</f>
        <v>91.666666666666671</v>
      </c>
    </row>
    <row r="42" spans="1:14" ht="21" x14ac:dyDescent="0.35">
      <c r="A42" s="70" t="s">
        <v>94</v>
      </c>
      <c r="B42" s="75">
        <v>10</v>
      </c>
      <c r="C42" s="75">
        <v>0</v>
      </c>
      <c r="D42" s="75">
        <v>0</v>
      </c>
      <c r="E42" s="69">
        <v>10</v>
      </c>
      <c r="F42" s="69">
        <v>19</v>
      </c>
      <c r="G42" s="69">
        <v>19</v>
      </c>
      <c r="H42" s="69">
        <v>5</v>
      </c>
      <c r="I42" s="69">
        <v>29</v>
      </c>
      <c r="J42" s="69">
        <v>19</v>
      </c>
      <c r="K42" s="69">
        <f t="shared" si="0"/>
        <v>170</v>
      </c>
      <c r="L42" s="72">
        <f t="shared" si="3"/>
        <v>101</v>
      </c>
      <c r="M42" s="60">
        <f t="shared" si="2"/>
        <v>59.411764705882355</v>
      </c>
      <c r="N42" s="60">
        <f>[4]รวมสสจ.!P38</f>
        <v>0</v>
      </c>
    </row>
    <row r="43" spans="1:14" ht="21" x14ac:dyDescent="0.35">
      <c r="A43" s="70" t="s">
        <v>95</v>
      </c>
      <c r="B43" s="75">
        <v>10</v>
      </c>
      <c r="C43" s="75">
        <v>0</v>
      </c>
      <c r="D43" s="75">
        <v>0</v>
      </c>
      <c r="E43" s="69">
        <v>0</v>
      </c>
      <c r="F43" s="69">
        <v>20</v>
      </c>
      <c r="G43" s="69">
        <v>3</v>
      </c>
      <c r="H43" s="69">
        <v>6</v>
      </c>
      <c r="I43" s="69">
        <v>35</v>
      </c>
      <c r="J43" s="69">
        <v>30</v>
      </c>
      <c r="K43" s="69">
        <f t="shared" si="0"/>
        <v>170</v>
      </c>
      <c r="L43" s="72">
        <f t="shared" si="3"/>
        <v>94</v>
      </c>
      <c r="M43" s="60">
        <f t="shared" si="2"/>
        <v>55.294117647058826</v>
      </c>
      <c r="N43" s="60">
        <f>[4]รวมสสจ.!P39</f>
        <v>100</v>
      </c>
    </row>
    <row r="44" spans="1:14" ht="21" x14ac:dyDescent="0.35">
      <c r="A44" s="70" t="s">
        <v>96</v>
      </c>
      <c r="B44" s="75">
        <v>10</v>
      </c>
      <c r="C44" s="75">
        <v>0</v>
      </c>
      <c r="D44" s="75">
        <v>0</v>
      </c>
      <c r="E44" s="69">
        <v>8</v>
      </c>
      <c r="F44" s="69">
        <v>15</v>
      </c>
      <c r="G44" s="69">
        <v>21</v>
      </c>
      <c r="H44" s="69">
        <v>5</v>
      </c>
      <c r="I44" s="69">
        <v>40</v>
      </c>
      <c r="J44" s="69">
        <v>16</v>
      </c>
      <c r="K44" s="69">
        <f t="shared" si="0"/>
        <v>170</v>
      </c>
      <c r="L44" s="72">
        <f t="shared" si="3"/>
        <v>105</v>
      </c>
      <c r="M44" s="60">
        <f t="shared" si="2"/>
        <v>61.764705882352942</v>
      </c>
      <c r="N44" s="60">
        <f>[4]รวมสสจ.!P40</f>
        <v>30.76923076923077</v>
      </c>
    </row>
    <row r="45" spans="1:14" ht="21" x14ac:dyDescent="0.35">
      <c r="A45" s="70" t="s">
        <v>97</v>
      </c>
      <c r="B45" s="75">
        <v>10</v>
      </c>
      <c r="C45" s="75">
        <v>0</v>
      </c>
      <c r="D45" s="75">
        <v>0</v>
      </c>
      <c r="E45" s="69">
        <v>10</v>
      </c>
      <c r="F45" s="69">
        <v>19</v>
      </c>
      <c r="G45" s="69">
        <v>19</v>
      </c>
      <c r="H45" s="69">
        <v>12</v>
      </c>
      <c r="I45" s="69">
        <v>38</v>
      </c>
      <c r="J45" s="69">
        <v>26</v>
      </c>
      <c r="K45" s="69">
        <f t="shared" si="0"/>
        <v>170</v>
      </c>
      <c r="L45" s="72">
        <f t="shared" si="3"/>
        <v>124</v>
      </c>
      <c r="M45" s="60">
        <f t="shared" si="2"/>
        <v>72.941176470588232</v>
      </c>
      <c r="N45" s="60">
        <f>[4]รวมสสจ.!P41</f>
        <v>57.142857142857146</v>
      </c>
    </row>
    <row r="46" spans="1:14" ht="21" x14ac:dyDescent="0.35">
      <c r="A46" s="70" t="s">
        <v>98</v>
      </c>
      <c r="B46" s="75">
        <v>10</v>
      </c>
      <c r="C46" s="75">
        <v>0</v>
      </c>
      <c r="D46" s="75">
        <v>0</v>
      </c>
      <c r="E46" s="69">
        <v>10</v>
      </c>
      <c r="F46" s="69">
        <v>17</v>
      </c>
      <c r="G46" s="69">
        <v>0</v>
      </c>
      <c r="H46" s="69">
        <v>6</v>
      </c>
      <c r="I46" s="69">
        <v>23</v>
      </c>
      <c r="J46" s="69">
        <v>28</v>
      </c>
      <c r="K46" s="69">
        <f t="shared" si="0"/>
        <v>170</v>
      </c>
      <c r="L46" s="72">
        <f t="shared" si="3"/>
        <v>84</v>
      </c>
      <c r="M46" s="60">
        <f t="shared" si="2"/>
        <v>49.411764705882355</v>
      </c>
      <c r="N46" s="60">
        <f>[4]รวมสสจ.!P42</f>
        <v>94.117647058823536</v>
      </c>
    </row>
    <row r="47" spans="1:14" ht="21" x14ac:dyDescent="0.35">
      <c r="A47" s="70" t="s">
        <v>99</v>
      </c>
      <c r="B47" s="75">
        <v>10</v>
      </c>
      <c r="C47" s="75">
        <v>0</v>
      </c>
      <c r="D47" s="75">
        <v>0</v>
      </c>
      <c r="E47" s="69">
        <v>10</v>
      </c>
      <c r="F47" s="69">
        <v>20</v>
      </c>
      <c r="G47" s="69">
        <v>9</v>
      </c>
      <c r="H47" s="69">
        <v>12</v>
      </c>
      <c r="I47" s="69">
        <v>26</v>
      </c>
      <c r="J47" s="69">
        <v>22</v>
      </c>
      <c r="K47" s="69">
        <f t="shared" si="0"/>
        <v>170</v>
      </c>
      <c r="L47" s="72">
        <f t="shared" si="3"/>
        <v>99</v>
      </c>
      <c r="M47" s="60">
        <f t="shared" si="2"/>
        <v>58.235294117647058</v>
      </c>
      <c r="N47" s="60">
        <f>[4]รวมสสจ.!P43</f>
        <v>0</v>
      </c>
    </row>
    <row r="48" spans="1:14" ht="21" x14ac:dyDescent="0.35">
      <c r="A48" s="70"/>
      <c r="B48" s="75"/>
      <c r="C48" s="75"/>
      <c r="D48" s="75"/>
      <c r="E48" s="83"/>
      <c r="F48" s="83"/>
      <c r="G48" s="83"/>
      <c r="H48" s="83"/>
      <c r="I48" s="83"/>
      <c r="J48" s="83"/>
      <c r="K48" s="83"/>
      <c r="L48" s="72"/>
      <c r="M48" s="60"/>
      <c r="N48" s="60"/>
    </row>
    <row r="49" spans="1:14" ht="21" x14ac:dyDescent="0.35">
      <c r="A49" s="79" t="s">
        <v>155</v>
      </c>
      <c r="B49" s="75"/>
      <c r="C49" s="75"/>
      <c r="D49" s="75"/>
      <c r="E49" s="77"/>
      <c r="F49" s="77"/>
      <c r="G49" s="77"/>
      <c r="H49" s="77"/>
      <c r="I49" s="77"/>
      <c r="J49" s="77"/>
      <c r="K49" s="77"/>
      <c r="L49" s="72"/>
      <c r="M49" s="60"/>
      <c r="N49" s="60"/>
    </row>
    <row r="50" spans="1:14" ht="21" x14ac:dyDescent="0.35">
      <c r="A50" s="52" t="s">
        <v>100</v>
      </c>
      <c r="B50" s="75">
        <v>10</v>
      </c>
      <c r="C50" s="75">
        <v>0</v>
      </c>
      <c r="D50" s="75">
        <v>1</v>
      </c>
      <c r="E50" s="69">
        <v>8</v>
      </c>
      <c r="F50" s="69">
        <v>18</v>
      </c>
      <c r="G50" s="69">
        <v>7</v>
      </c>
      <c r="H50" s="69">
        <v>3</v>
      </c>
      <c r="I50" s="69">
        <v>28</v>
      </c>
      <c r="J50" s="69">
        <v>19</v>
      </c>
      <c r="K50" s="69">
        <f t="shared" si="0"/>
        <v>167</v>
      </c>
      <c r="L50" s="72">
        <f t="shared" si="3"/>
        <v>83</v>
      </c>
      <c r="M50" s="60">
        <f t="shared" si="2"/>
        <v>49.700598802395213</v>
      </c>
      <c r="N50" s="60">
        <f>[4]รวมสสจ.!P44</f>
        <v>0</v>
      </c>
    </row>
    <row r="51" spans="1:14" ht="21" x14ac:dyDescent="0.35">
      <c r="A51" s="52" t="s">
        <v>101</v>
      </c>
      <c r="B51" s="75">
        <v>10</v>
      </c>
      <c r="C51" s="75">
        <v>0</v>
      </c>
      <c r="D51" s="75">
        <v>0</v>
      </c>
      <c r="E51" s="69">
        <v>0</v>
      </c>
      <c r="F51" s="69">
        <v>0</v>
      </c>
      <c r="G51" s="69">
        <v>8</v>
      </c>
      <c r="H51" s="69">
        <v>3</v>
      </c>
      <c r="I51" s="69">
        <v>25</v>
      </c>
      <c r="J51" s="69">
        <v>10</v>
      </c>
      <c r="K51" s="69">
        <f t="shared" si="0"/>
        <v>170</v>
      </c>
      <c r="L51" s="72">
        <f t="shared" si="3"/>
        <v>46</v>
      </c>
      <c r="M51" s="60">
        <f t="shared" si="2"/>
        <v>27.058823529411764</v>
      </c>
      <c r="N51" s="60">
        <f>[4]รวมสสจ.!P45</f>
        <v>0</v>
      </c>
    </row>
    <row r="52" spans="1:14" ht="21" x14ac:dyDescent="0.35">
      <c r="A52" s="52" t="s">
        <v>102</v>
      </c>
      <c r="B52" s="75">
        <v>10</v>
      </c>
      <c r="C52" s="75">
        <v>0</v>
      </c>
      <c r="D52" s="75">
        <v>1</v>
      </c>
      <c r="E52" s="69">
        <v>6</v>
      </c>
      <c r="F52" s="69">
        <v>13</v>
      </c>
      <c r="G52" s="69">
        <v>7</v>
      </c>
      <c r="H52" s="69">
        <v>11</v>
      </c>
      <c r="I52" s="69">
        <v>28</v>
      </c>
      <c r="J52" s="69">
        <v>18</v>
      </c>
      <c r="K52" s="69">
        <f t="shared" si="0"/>
        <v>167</v>
      </c>
      <c r="L52" s="72">
        <f t="shared" si="3"/>
        <v>83</v>
      </c>
      <c r="M52" s="60">
        <f t="shared" si="2"/>
        <v>49.700598802395213</v>
      </c>
      <c r="N52" s="60">
        <f>[4]รวมสสจ.!P46</f>
        <v>0</v>
      </c>
    </row>
    <row r="53" spans="1:14" ht="21" x14ac:dyDescent="0.35">
      <c r="A53" s="52" t="s">
        <v>103</v>
      </c>
      <c r="B53" s="75">
        <v>10</v>
      </c>
      <c r="C53" s="75">
        <v>0</v>
      </c>
      <c r="D53" s="75">
        <v>0</v>
      </c>
      <c r="E53" s="69">
        <v>10</v>
      </c>
      <c r="F53" s="69">
        <v>20</v>
      </c>
      <c r="G53" s="69">
        <v>1</v>
      </c>
      <c r="H53" s="69">
        <v>17</v>
      </c>
      <c r="I53" s="69">
        <v>28</v>
      </c>
      <c r="J53" s="69">
        <v>19</v>
      </c>
      <c r="K53" s="69">
        <f t="shared" si="0"/>
        <v>170</v>
      </c>
      <c r="L53" s="72">
        <f t="shared" si="3"/>
        <v>95</v>
      </c>
      <c r="M53" s="60">
        <f t="shared" si="2"/>
        <v>55.882352941176471</v>
      </c>
      <c r="N53" s="60">
        <f>[4]รวมสสจ.!P47</f>
        <v>0</v>
      </c>
    </row>
    <row r="54" spans="1:14" ht="21" x14ac:dyDescent="0.35">
      <c r="A54" s="52" t="s">
        <v>104</v>
      </c>
      <c r="B54" s="75">
        <v>10</v>
      </c>
      <c r="C54" s="75">
        <v>0</v>
      </c>
      <c r="D54" s="75">
        <v>0</v>
      </c>
      <c r="E54" s="69">
        <v>8</v>
      </c>
      <c r="F54" s="69">
        <v>17</v>
      </c>
      <c r="G54" s="69">
        <v>7</v>
      </c>
      <c r="H54" s="69">
        <v>1</v>
      </c>
      <c r="I54" s="69">
        <v>24</v>
      </c>
      <c r="J54" s="69">
        <v>20</v>
      </c>
      <c r="K54" s="69">
        <f t="shared" si="0"/>
        <v>170</v>
      </c>
      <c r="L54" s="72">
        <f t="shared" si="3"/>
        <v>77</v>
      </c>
      <c r="M54" s="60">
        <f t="shared" si="2"/>
        <v>45.294117647058826</v>
      </c>
      <c r="N54" s="60">
        <f>[4]รวมสสจ.!P48</f>
        <v>0</v>
      </c>
    </row>
    <row r="55" spans="1:14" ht="21" x14ac:dyDescent="0.35">
      <c r="A55" s="52" t="s">
        <v>105</v>
      </c>
      <c r="B55" s="75">
        <v>10</v>
      </c>
      <c r="C55" s="75">
        <v>0</v>
      </c>
      <c r="D55" s="75">
        <v>1</v>
      </c>
      <c r="E55" s="69">
        <v>10</v>
      </c>
      <c r="F55" s="69">
        <v>15</v>
      </c>
      <c r="G55" s="69">
        <v>5</v>
      </c>
      <c r="H55" s="69">
        <v>2</v>
      </c>
      <c r="I55" s="69">
        <v>22</v>
      </c>
      <c r="J55" s="69">
        <v>17</v>
      </c>
      <c r="K55" s="69">
        <f t="shared" si="0"/>
        <v>167</v>
      </c>
      <c r="L55" s="72">
        <f t="shared" si="3"/>
        <v>71</v>
      </c>
      <c r="M55" s="60">
        <f t="shared" si="2"/>
        <v>42.514970059880241</v>
      </c>
      <c r="N55" s="60">
        <f>[4]รวมสสจ.!P49</f>
        <v>10</v>
      </c>
    </row>
    <row r="56" spans="1:14" ht="21" x14ac:dyDescent="0.35">
      <c r="A56" s="52" t="s">
        <v>106</v>
      </c>
      <c r="B56" s="75">
        <v>10</v>
      </c>
      <c r="C56" s="75">
        <v>0</v>
      </c>
      <c r="D56" s="75">
        <v>0</v>
      </c>
      <c r="E56" s="69">
        <v>5</v>
      </c>
      <c r="F56" s="69">
        <v>11</v>
      </c>
      <c r="G56" s="69">
        <v>5</v>
      </c>
      <c r="H56" s="69">
        <v>3</v>
      </c>
      <c r="I56" s="69">
        <v>22</v>
      </c>
      <c r="J56" s="69">
        <v>20</v>
      </c>
      <c r="K56" s="69">
        <f t="shared" si="0"/>
        <v>170</v>
      </c>
      <c r="L56" s="72">
        <f t="shared" si="3"/>
        <v>66</v>
      </c>
      <c r="M56" s="60">
        <f t="shared" si="2"/>
        <v>38.823529411764703</v>
      </c>
      <c r="N56" s="60">
        <f>[4]รวมสสจ.!P50</f>
        <v>0</v>
      </c>
    </row>
    <row r="57" spans="1:14" ht="21" x14ac:dyDescent="0.35">
      <c r="A57" s="52" t="s">
        <v>107</v>
      </c>
      <c r="B57" s="75">
        <v>10</v>
      </c>
      <c r="C57" s="75">
        <v>0</v>
      </c>
      <c r="D57" s="75">
        <v>0</v>
      </c>
      <c r="E57" s="69">
        <v>2</v>
      </c>
      <c r="F57" s="69">
        <v>13</v>
      </c>
      <c r="G57" s="69">
        <v>2</v>
      </c>
      <c r="H57" s="69">
        <v>6</v>
      </c>
      <c r="I57" s="69">
        <v>25</v>
      </c>
      <c r="J57" s="69">
        <v>14</v>
      </c>
      <c r="K57" s="69">
        <f t="shared" si="0"/>
        <v>170</v>
      </c>
      <c r="L57" s="72">
        <f t="shared" si="3"/>
        <v>62</v>
      </c>
      <c r="M57" s="60">
        <f t="shared" si="2"/>
        <v>36.470588235294116</v>
      </c>
      <c r="N57" s="60">
        <f>[4]รวมสสจ.!P51</f>
        <v>0</v>
      </c>
    </row>
    <row r="58" spans="1:14" ht="21" x14ac:dyDescent="0.35">
      <c r="A58" s="52" t="s">
        <v>108</v>
      </c>
      <c r="B58" s="75">
        <v>10</v>
      </c>
      <c r="C58" s="75">
        <v>0</v>
      </c>
      <c r="D58" s="75">
        <v>0</v>
      </c>
      <c r="E58" s="69">
        <v>3</v>
      </c>
      <c r="F58" s="69">
        <v>19</v>
      </c>
      <c r="G58" s="69">
        <v>1</v>
      </c>
      <c r="H58" s="69">
        <v>0</v>
      </c>
      <c r="I58" s="69">
        <v>17</v>
      </c>
      <c r="J58" s="69">
        <v>10</v>
      </c>
      <c r="K58" s="69">
        <f t="shared" si="0"/>
        <v>170</v>
      </c>
      <c r="L58" s="72">
        <f t="shared" si="3"/>
        <v>50</v>
      </c>
      <c r="M58" s="60">
        <f t="shared" si="2"/>
        <v>29.411764705882351</v>
      </c>
      <c r="N58" s="60">
        <f>[4]รวมสสจ.!P52</f>
        <v>0</v>
      </c>
    </row>
    <row r="59" spans="1:14" ht="21" x14ac:dyDescent="0.35">
      <c r="A59" s="52" t="s">
        <v>109</v>
      </c>
      <c r="B59" s="75">
        <v>10</v>
      </c>
      <c r="C59" s="75">
        <v>0</v>
      </c>
      <c r="D59" s="75">
        <v>0</v>
      </c>
      <c r="E59" s="69">
        <v>7</v>
      </c>
      <c r="F59" s="69">
        <v>0</v>
      </c>
      <c r="G59" s="69">
        <v>10</v>
      </c>
      <c r="H59" s="69">
        <v>5</v>
      </c>
      <c r="I59" s="69">
        <v>17</v>
      </c>
      <c r="J59" s="69">
        <v>18</v>
      </c>
      <c r="K59" s="69">
        <f t="shared" si="0"/>
        <v>170</v>
      </c>
      <c r="L59" s="72">
        <f t="shared" si="3"/>
        <v>57</v>
      </c>
      <c r="M59" s="60">
        <f t="shared" si="2"/>
        <v>33.529411764705884</v>
      </c>
      <c r="N59" s="60">
        <f>[4]รวมสสจ.!P53</f>
        <v>0</v>
      </c>
    </row>
    <row r="60" spans="1:14" ht="21" x14ac:dyDescent="0.35">
      <c r="A60" s="52" t="s">
        <v>110</v>
      </c>
      <c r="B60" s="75">
        <v>10</v>
      </c>
      <c r="C60" s="75">
        <v>0</v>
      </c>
      <c r="D60" s="75">
        <v>0</v>
      </c>
      <c r="E60" s="69">
        <v>10</v>
      </c>
      <c r="F60" s="69">
        <v>17</v>
      </c>
      <c r="G60" s="69">
        <v>0</v>
      </c>
      <c r="H60" s="69">
        <v>6</v>
      </c>
      <c r="I60" s="69">
        <v>39</v>
      </c>
      <c r="J60" s="69">
        <v>28</v>
      </c>
      <c r="K60" s="69">
        <f t="shared" si="0"/>
        <v>170</v>
      </c>
      <c r="L60" s="72">
        <f t="shared" si="3"/>
        <v>100</v>
      </c>
      <c r="M60" s="60">
        <f t="shared" si="2"/>
        <v>58.823529411764703</v>
      </c>
      <c r="N60" s="60">
        <f>[4]รวมสสจ.!P54</f>
        <v>63.636363636363633</v>
      </c>
    </row>
    <row r="61" spans="1:14" ht="21" x14ac:dyDescent="0.35">
      <c r="A61" s="52" t="s">
        <v>111</v>
      </c>
      <c r="B61" s="75">
        <v>8</v>
      </c>
      <c r="C61" s="75">
        <v>0</v>
      </c>
      <c r="D61" s="75">
        <v>0</v>
      </c>
      <c r="E61" s="69">
        <v>4</v>
      </c>
      <c r="F61" s="69">
        <v>13</v>
      </c>
      <c r="G61" s="69">
        <v>1</v>
      </c>
      <c r="H61" s="69">
        <v>0</v>
      </c>
      <c r="I61" s="69">
        <v>20</v>
      </c>
      <c r="J61" s="69">
        <v>8</v>
      </c>
      <c r="K61" s="69">
        <f t="shared" si="0"/>
        <v>136</v>
      </c>
      <c r="L61" s="72">
        <f t="shared" si="3"/>
        <v>46</v>
      </c>
      <c r="M61" s="60">
        <f t="shared" si="2"/>
        <v>33.823529411764703</v>
      </c>
      <c r="N61" s="60">
        <f>[4]รวมสสจ.!P55</f>
        <v>0</v>
      </c>
    </row>
    <row r="62" spans="1:14" ht="21" hidden="1" x14ac:dyDescent="0.35">
      <c r="A62" s="52" t="s">
        <v>112</v>
      </c>
      <c r="B62" s="75">
        <v>9</v>
      </c>
      <c r="C62" s="75">
        <v>0</v>
      </c>
      <c r="D62" s="75">
        <v>0</v>
      </c>
      <c r="E62" s="69">
        <v>4</v>
      </c>
      <c r="F62" s="69">
        <v>0</v>
      </c>
      <c r="G62" s="69">
        <v>9</v>
      </c>
      <c r="H62" s="69">
        <v>3</v>
      </c>
      <c r="I62" s="69">
        <v>17</v>
      </c>
      <c r="J62" s="69">
        <v>17</v>
      </c>
      <c r="K62" s="69">
        <f t="shared" si="0"/>
        <v>153</v>
      </c>
      <c r="L62" s="72">
        <f t="shared" si="3"/>
        <v>50</v>
      </c>
      <c r="M62" s="60">
        <f t="shared" si="2"/>
        <v>32.679738562091501</v>
      </c>
      <c r="N62" s="60">
        <f>[4]รวมสสจ.!P56</f>
        <v>0</v>
      </c>
    </row>
    <row r="63" spans="1:14" ht="21" x14ac:dyDescent="0.35">
      <c r="A63" s="52"/>
      <c r="B63" s="75"/>
      <c r="C63" s="75"/>
      <c r="D63" s="75"/>
      <c r="E63" s="83"/>
      <c r="F63" s="83"/>
      <c r="G63" s="83"/>
      <c r="H63" s="83"/>
      <c r="I63" s="83"/>
      <c r="J63" s="83"/>
      <c r="K63" s="83"/>
      <c r="L63" s="72"/>
      <c r="M63" s="60"/>
      <c r="N63" s="60"/>
    </row>
    <row r="64" spans="1:14" ht="21" x14ac:dyDescent="0.35">
      <c r="A64" s="81" t="s">
        <v>156</v>
      </c>
      <c r="B64" s="75"/>
      <c r="C64" s="75"/>
      <c r="D64" s="75"/>
      <c r="E64" s="77"/>
      <c r="F64" s="77"/>
      <c r="G64" s="77"/>
      <c r="H64" s="77"/>
      <c r="I64" s="77"/>
      <c r="J64" s="77"/>
      <c r="K64" s="77"/>
      <c r="L64" s="72"/>
      <c r="M64" s="60"/>
      <c r="N64" s="60"/>
    </row>
    <row r="65" spans="1:14" ht="21" x14ac:dyDescent="0.35">
      <c r="A65" s="71" t="s">
        <v>113</v>
      </c>
      <c r="B65" s="75">
        <v>10</v>
      </c>
      <c r="C65" s="75">
        <v>0</v>
      </c>
      <c r="D65" s="75">
        <v>0</v>
      </c>
      <c r="E65" s="69">
        <v>8</v>
      </c>
      <c r="F65" s="69">
        <v>18</v>
      </c>
      <c r="G65" s="69">
        <v>0</v>
      </c>
      <c r="H65" s="69">
        <v>2</v>
      </c>
      <c r="I65" s="69">
        <v>23</v>
      </c>
      <c r="J65" s="69">
        <v>27</v>
      </c>
      <c r="K65" s="69">
        <f t="shared" si="0"/>
        <v>170</v>
      </c>
      <c r="L65" s="72">
        <f t="shared" si="3"/>
        <v>78</v>
      </c>
      <c r="M65" s="60">
        <f t="shared" si="2"/>
        <v>45.882352941176471</v>
      </c>
      <c r="N65" s="60">
        <f>[4]รวมสสจ.!P57</f>
        <v>65.517241379310349</v>
      </c>
    </row>
    <row r="66" spans="1:14" ht="21" x14ac:dyDescent="0.35">
      <c r="A66" s="71" t="s">
        <v>114</v>
      </c>
      <c r="B66" s="75">
        <v>10</v>
      </c>
      <c r="C66" s="75">
        <v>0</v>
      </c>
      <c r="D66" s="75">
        <v>0</v>
      </c>
      <c r="E66" s="69">
        <v>0</v>
      </c>
      <c r="F66" s="69">
        <v>12</v>
      </c>
      <c r="G66" s="69">
        <v>3</v>
      </c>
      <c r="H66" s="69">
        <v>19</v>
      </c>
      <c r="I66" s="69">
        <v>21</v>
      </c>
      <c r="J66" s="69">
        <v>29</v>
      </c>
      <c r="K66" s="69">
        <f t="shared" si="0"/>
        <v>170</v>
      </c>
      <c r="L66" s="72">
        <f t="shared" si="3"/>
        <v>84</v>
      </c>
      <c r="M66" s="60">
        <f t="shared" si="2"/>
        <v>49.411764705882355</v>
      </c>
      <c r="N66" s="60">
        <f>[4]รวมสสจ.!P58</f>
        <v>43.75</v>
      </c>
    </row>
    <row r="67" spans="1:14" ht="21" x14ac:dyDescent="0.35">
      <c r="A67" s="71" t="s">
        <v>115</v>
      </c>
      <c r="B67" s="75">
        <v>10</v>
      </c>
      <c r="C67" s="75">
        <v>0</v>
      </c>
      <c r="D67" s="75">
        <v>0</v>
      </c>
      <c r="E67" s="69">
        <v>10</v>
      </c>
      <c r="F67" s="69">
        <v>19</v>
      </c>
      <c r="G67" s="69">
        <v>4</v>
      </c>
      <c r="H67" s="69">
        <v>4</v>
      </c>
      <c r="I67" s="69">
        <v>22</v>
      </c>
      <c r="J67" s="69">
        <v>28</v>
      </c>
      <c r="K67" s="69">
        <f t="shared" si="0"/>
        <v>170</v>
      </c>
      <c r="L67" s="72">
        <f t="shared" si="3"/>
        <v>87</v>
      </c>
      <c r="M67" s="60">
        <f t="shared" si="2"/>
        <v>51.176470588235297</v>
      </c>
      <c r="N67" s="60">
        <f>[4]รวมสสจ.!P59</f>
        <v>72.727272727272734</v>
      </c>
    </row>
    <row r="68" spans="1:14" ht="21" x14ac:dyDescent="0.35">
      <c r="A68" s="71" t="s">
        <v>116</v>
      </c>
      <c r="B68" s="75">
        <v>10</v>
      </c>
      <c r="C68" s="75">
        <v>0</v>
      </c>
      <c r="D68" s="75">
        <v>0</v>
      </c>
      <c r="E68" s="69">
        <v>8</v>
      </c>
      <c r="F68" s="69">
        <v>18</v>
      </c>
      <c r="G68" s="69">
        <v>0</v>
      </c>
      <c r="H68" s="69">
        <v>8</v>
      </c>
      <c r="I68" s="69">
        <v>16</v>
      </c>
      <c r="J68" s="69">
        <v>25</v>
      </c>
      <c r="K68" s="69">
        <f t="shared" si="0"/>
        <v>170</v>
      </c>
      <c r="L68" s="72">
        <f t="shared" si="3"/>
        <v>75</v>
      </c>
      <c r="M68" s="60">
        <f t="shared" si="2"/>
        <v>44.117647058823529</v>
      </c>
      <c r="N68" s="60">
        <f>[4]รวมสสจ.!P60</f>
        <v>80.952380952380949</v>
      </c>
    </row>
    <row r="69" spans="1:14" ht="21" x14ac:dyDescent="0.35">
      <c r="A69" s="71"/>
      <c r="B69" s="75"/>
      <c r="C69" s="75"/>
      <c r="D69" s="75"/>
      <c r="E69" s="83"/>
      <c r="F69" s="83"/>
      <c r="G69" s="83"/>
      <c r="H69" s="83"/>
      <c r="I69" s="83"/>
      <c r="J69" s="83"/>
      <c r="K69" s="83"/>
      <c r="L69" s="72"/>
      <c r="M69" s="60"/>
      <c r="N69" s="60"/>
    </row>
    <row r="70" spans="1:14" ht="21" x14ac:dyDescent="0.35">
      <c r="A70" s="71"/>
      <c r="B70" s="75"/>
      <c r="C70" s="75"/>
      <c r="D70" s="75"/>
      <c r="E70" s="83"/>
      <c r="F70" s="83"/>
      <c r="G70" s="83"/>
      <c r="H70" s="83"/>
      <c r="I70" s="83"/>
      <c r="J70" s="83"/>
      <c r="K70" s="83"/>
      <c r="L70" s="72"/>
      <c r="M70" s="60"/>
      <c r="N70" s="60"/>
    </row>
    <row r="71" spans="1:14" ht="21" x14ac:dyDescent="0.35">
      <c r="A71" s="71"/>
      <c r="B71" s="75"/>
      <c r="C71" s="75"/>
      <c r="D71" s="75"/>
      <c r="E71" s="83"/>
      <c r="F71" s="83"/>
      <c r="G71" s="83"/>
      <c r="H71" s="83"/>
      <c r="I71" s="83"/>
      <c r="J71" s="83"/>
      <c r="K71" s="83"/>
      <c r="L71" s="72"/>
      <c r="M71" s="60"/>
      <c r="N71" s="60"/>
    </row>
    <row r="72" spans="1:14" ht="21" x14ac:dyDescent="0.35">
      <c r="A72" s="71"/>
      <c r="B72" s="75"/>
      <c r="C72" s="75"/>
      <c r="D72" s="75"/>
      <c r="E72" s="83"/>
      <c r="F72" s="83"/>
      <c r="G72" s="83"/>
      <c r="H72" s="83"/>
      <c r="I72" s="83"/>
      <c r="J72" s="83"/>
      <c r="K72" s="83"/>
      <c r="L72" s="72"/>
      <c r="M72" s="60"/>
      <c r="N72" s="60"/>
    </row>
    <row r="73" spans="1:14" ht="21" x14ac:dyDescent="0.35">
      <c r="A73" s="80" t="s">
        <v>157</v>
      </c>
      <c r="B73" s="75"/>
      <c r="C73" s="75"/>
      <c r="D73" s="75"/>
      <c r="E73" s="77"/>
      <c r="F73" s="77"/>
      <c r="G73" s="77"/>
      <c r="H73" s="77"/>
      <c r="I73" s="77"/>
      <c r="J73" s="77"/>
      <c r="K73" s="77"/>
      <c r="L73" s="72"/>
      <c r="M73" s="60"/>
      <c r="N73" s="60"/>
    </row>
    <row r="74" spans="1:14" ht="21" x14ac:dyDescent="0.35">
      <c r="A74" s="71" t="s">
        <v>117</v>
      </c>
      <c r="B74" s="75">
        <v>10</v>
      </c>
      <c r="C74" s="75">
        <v>0</v>
      </c>
      <c r="D74" s="75">
        <v>0</v>
      </c>
      <c r="E74" s="69">
        <v>10</v>
      </c>
      <c r="F74" s="69">
        <v>14</v>
      </c>
      <c r="G74" s="69">
        <v>12</v>
      </c>
      <c r="H74" s="69">
        <v>0</v>
      </c>
      <c r="I74" s="69">
        <v>0</v>
      </c>
      <c r="J74" s="69">
        <v>29</v>
      </c>
      <c r="K74" s="69">
        <f t="shared" si="0"/>
        <v>170</v>
      </c>
      <c r="L74" s="72">
        <f t="shared" si="3"/>
        <v>65</v>
      </c>
      <c r="M74" s="60">
        <f t="shared" si="2"/>
        <v>38.235294117647058</v>
      </c>
      <c r="N74" s="60">
        <f>[4]รวมสสจ.!P61</f>
        <v>36.363636363636367</v>
      </c>
    </row>
    <row r="75" spans="1:14" ht="21" x14ac:dyDescent="0.35">
      <c r="A75" s="71" t="s">
        <v>118</v>
      </c>
      <c r="B75" s="75">
        <v>10</v>
      </c>
      <c r="C75" s="75">
        <v>0</v>
      </c>
      <c r="D75" s="75">
        <v>0</v>
      </c>
      <c r="E75" s="69">
        <v>10</v>
      </c>
      <c r="F75" s="69">
        <v>19</v>
      </c>
      <c r="G75" s="69">
        <v>20</v>
      </c>
      <c r="H75" s="69">
        <v>13</v>
      </c>
      <c r="I75" s="69">
        <v>14</v>
      </c>
      <c r="J75" s="69">
        <v>30</v>
      </c>
      <c r="K75" s="69">
        <f t="shared" si="0"/>
        <v>170</v>
      </c>
      <c r="L75" s="72">
        <f t="shared" si="3"/>
        <v>106</v>
      </c>
      <c r="M75" s="60">
        <f t="shared" si="2"/>
        <v>62.352941176470587</v>
      </c>
      <c r="N75" s="60">
        <f>[4]รวมสสจ.!P62</f>
        <v>38.46153846153846</v>
      </c>
    </row>
    <row r="76" spans="1:14" ht="21" x14ac:dyDescent="0.35">
      <c r="A76" s="71" t="s">
        <v>119</v>
      </c>
      <c r="B76" s="75">
        <v>9</v>
      </c>
      <c r="C76" s="75">
        <v>0</v>
      </c>
      <c r="D76" s="75">
        <v>0</v>
      </c>
      <c r="E76" s="69">
        <v>9</v>
      </c>
      <c r="F76" s="69">
        <v>18</v>
      </c>
      <c r="G76" s="69">
        <v>16</v>
      </c>
      <c r="H76" s="69">
        <v>8</v>
      </c>
      <c r="I76" s="69">
        <v>22</v>
      </c>
      <c r="J76" s="69">
        <v>21</v>
      </c>
      <c r="K76" s="69">
        <f t="shared" si="0"/>
        <v>153</v>
      </c>
      <c r="L76" s="72">
        <f t="shared" si="3"/>
        <v>94</v>
      </c>
      <c r="M76" s="60">
        <f t="shared" si="2"/>
        <v>61.437908496732028</v>
      </c>
      <c r="N76" s="60">
        <f>[4]รวมสสจ.!P63</f>
        <v>91.666666666666671</v>
      </c>
    </row>
    <row r="77" spans="1:14" ht="21" x14ac:dyDescent="0.35">
      <c r="A77" s="71" t="s">
        <v>120</v>
      </c>
      <c r="B77" s="75">
        <v>7</v>
      </c>
      <c r="C77" s="75">
        <v>0</v>
      </c>
      <c r="D77" s="75">
        <v>0</v>
      </c>
      <c r="E77" s="69">
        <v>7</v>
      </c>
      <c r="F77" s="69">
        <v>12</v>
      </c>
      <c r="G77" s="69">
        <v>10</v>
      </c>
      <c r="H77" s="69">
        <v>4</v>
      </c>
      <c r="I77" s="69">
        <v>5</v>
      </c>
      <c r="J77" s="69">
        <v>21</v>
      </c>
      <c r="K77" s="69">
        <f t="shared" si="0"/>
        <v>119</v>
      </c>
      <c r="L77" s="72">
        <f t="shared" si="3"/>
        <v>59</v>
      </c>
      <c r="M77" s="60">
        <f t="shared" si="2"/>
        <v>49.579831932773111</v>
      </c>
      <c r="N77" s="60">
        <f>[4]รวมสสจ.!P64</f>
        <v>50</v>
      </c>
    </row>
    <row r="78" spans="1:14" ht="21" x14ac:dyDescent="0.35">
      <c r="A78" s="71" t="s">
        <v>121</v>
      </c>
      <c r="B78" s="75">
        <v>9</v>
      </c>
      <c r="C78" s="75">
        <v>0</v>
      </c>
      <c r="D78" s="75">
        <v>0</v>
      </c>
      <c r="E78" s="69">
        <v>9</v>
      </c>
      <c r="F78" s="69">
        <v>17</v>
      </c>
      <c r="G78" s="69">
        <v>18</v>
      </c>
      <c r="H78" s="69">
        <v>12</v>
      </c>
      <c r="I78" s="69">
        <v>3</v>
      </c>
      <c r="J78" s="69">
        <v>25</v>
      </c>
      <c r="K78" s="69">
        <f t="shared" si="0"/>
        <v>153</v>
      </c>
      <c r="L78" s="72">
        <f t="shared" si="3"/>
        <v>84</v>
      </c>
      <c r="M78" s="60">
        <f t="shared" si="2"/>
        <v>54.901960784313722</v>
      </c>
      <c r="N78" s="60">
        <f>[4]รวมสสจ.!P65</f>
        <v>61.53846153846154</v>
      </c>
    </row>
    <row r="79" spans="1:14" ht="21" x14ac:dyDescent="0.35">
      <c r="A79" s="71"/>
      <c r="B79" s="75"/>
      <c r="C79" s="75"/>
      <c r="D79" s="75"/>
      <c r="E79" s="83"/>
      <c r="F79" s="83"/>
      <c r="G79" s="83"/>
      <c r="H79" s="83"/>
      <c r="I79" s="83"/>
      <c r="J79" s="83"/>
      <c r="K79" s="83"/>
      <c r="L79" s="72"/>
      <c r="M79" s="60"/>
      <c r="N79" s="60"/>
    </row>
    <row r="80" spans="1:14" ht="21" x14ac:dyDescent="0.35">
      <c r="A80" s="80" t="s">
        <v>158</v>
      </c>
      <c r="B80" s="75"/>
      <c r="C80" s="75"/>
      <c r="D80" s="75"/>
      <c r="E80" s="77"/>
      <c r="F80" s="77"/>
      <c r="G80" s="77"/>
      <c r="H80" s="77"/>
      <c r="I80" s="77"/>
      <c r="J80" s="77"/>
      <c r="K80" s="77"/>
      <c r="L80" s="72"/>
      <c r="M80" s="60"/>
      <c r="N80" s="60"/>
    </row>
    <row r="81" spans="1:14" ht="21" x14ac:dyDescent="0.35">
      <c r="A81" s="71" t="s">
        <v>62</v>
      </c>
      <c r="B81" s="75">
        <v>8</v>
      </c>
      <c r="C81" s="75">
        <v>0</v>
      </c>
      <c r="D81" s="75">
        <v>0</v>
      </c>
      <c r="E81" s="69">
        <v>8</v>
      </c>
      <c r="F81" s="69">
        <v>16</v>
      </c>
      <c r="G81" s="69">
        <v>2</v>
      </c>
      <c r="H81" s="69">
        <v>11</v>
      </c>
      <c r="I81" s="69">
        <v>22</v>
      </c>
      <c r="J81" s="69">
        <v>24</v>
      </c>
      <c r="K81" s="69">
        <f t="shared" si="0"/>
        <v>136</v>
      </c>
      <c r="L81" s="72">
        <f t="shared" si="3"/>
        <v>83</v>
      </c>
      <c r="M81" s="60">
        <f t="shared" si="2"/>
        <v>61.029411764705884</v>
      </c>
      <c r="N81" s="60">
        <f>[4]รวมสสจ.!P66</f>
        <v>37.5</v>
      </c>
    </row>
    <row r="82" spans="1:14" ht="21" x14ac:dyDescent="0.35">
      <c r="A82" s="71" t="s">
        <v>122</v>
      </c>
      <c r="B82" s="75">
        <v>10</v>
      </c>
      <c r="C82" s="75">
        <v>0</v>
      </c>
      <c r="D82" s="75">
        <v>0</v>
      </c>
      <c r="E82" s="69">
        <v>10</v>
      </c>
      <c r="F82" s="69">
        <v>20</v>
      </c>
      <c r="G82" s="69">
        <v>3</v>
      </c>
      <c r="H82" s="69">
        <v>1</v>
      </c>
      <c r="I82" s="69">
        <v>7</v>
      </c>
      <c r="J82" s="69">
        <v>30</v>
      </c>
      <c r="K82" s="69">
        <f t="shared" si="0"/>
        <v>170</v>
      </c>
      <c r="L82" s="72">
        <f t="shared" si="3"/>
        <v>71</v>
      </c>
      <c r="M82" s="60">
        <f t="shared" si="2"/>
        <v>41.764705882352942</v>
      </c>
      <c r="N82" s="60">
        <f>[4]รวมสสจ.!P67</f>
        <v>5.5555555555555554</v>
      </c>
    </row>
    <row r="83" spans="1:14" ht="21" x14ac:dyDescent="0.35">
      <c r="A83" s="71" t="s">
        <v>123</v>
      </c>
      <c r="B83" s="75">
        <v>10</v>
      </c>
      <c r="C83" s="75">
        <v>0</v>
      </c>
      <c r="D83" s="75">
        <v>2</v>
      </c>
      <c r="E83" s="69">
        <v>10</v>
      </c>
      <c r="F83" s="69">
        <v>15</v>
      </c>
      <c r="G83" s="69">
        <v>2</v>
      </c>
      <c r="H83" s="69">
        <v>4</v>
      </c>
      <c r="I83" s="69">
        <v>26</v>
      </c>
      <c r="J83" s="69">
        <v>20</v>
      </c>
      <c r="K83" s="69">
        <f t="shared" si="0"/>
        <v>164</v>
      </c>
      <c r="L83" s="72">
        <f t="shared" si="3"/>
        <v>77</v>
      </c>
      <c r="M83" s="60">
        <f t="shared" si="2"/>
        <v>46.951219512195124</v>
      </c>
      <c r="N83" s="60">
        <f>[4]รวมสสจ.!P68</f>
        <v>54.545454545454547</v>
      </c>
    </row>
    <row r="84" spans="1:14" ht="21" x14ac:dyDescent="0.35">
      <c r="A84" s="71" t="s">
        <v>124</v>
      </c>
      <c r="B84" s="75">
        <v>10</v>
      </c>
      <c r="C84" s="75">
        <v>0</v>
      </c>
      <c r="D84" s="75">
        <v>1</v>
      </c>
      <c r="E84" s="69">
        <v>10</v>
      </c>
      <c r="F84" s="69">
        <v>17</v>
      </c>
      <c r="G84" s="69">
        <v>10</v>
      </c>
      <c r="H84" s="69">
        <v>6</v>
      </c>
      <c r="I84" s="69">
        <v>24</v>
      </c>
      <c r="J84" s="69">
        <v>27</v>
      </c>
      <c r="K84" s="69">
        <f t="shared" si="0"/>
        <v>167</v>
      </c>
      <c r="L84" s="72">
        <f t="shared" si="3"/>
        <v>94</v>
      </c>
      <c r="M84" s="60">
        <f t="shared" si="2"/>
        <v>56.287425149700596</v>
      </c>
      <c r="N84" s="60">
        <f>[4]รวมสสจ.!P69</f>
        <v>18.181818181818183</v>
      </c>
    </row>
    <row r="85" spans="1:14" ht="21" x14ac:dyDescent="0.35">
      <c r="A85" s="70" t="s">
        <v>125</v>
      </c>
      <c r="B85" s="75">
        <v>9</v>
      </c>
      <c r="C85" s="75">
        <v>0</v>
      </c>
      <c r="D85" s="75">
        <v>0</v>
      </c>
      <c r="E85" s="69">
        <v>9</v>
      </c>
      <c r="F85" s="69">
        <v>17</v>
      </c>
      <c r="G85" s="69">
        <v>0</v>
      </c>
      <c r="H85" s="69">
        <v>2</v>
      </c>
      <c r="I85" s="69">
        <v>0</v>
      </c>
      <c r="J85" s="69">
        <v>27</v>
      </c>
      <c r="K85" s="69">
        <f t="shared" ref="K85:K113" si="4">(B85*17)-((C85*4)+(D85*3))</f>
        <v>153</v>
      </c>
      <c r="L85" s="72">
        <f t="shared" si="3"/>
        <v>55</v>
      </c>
      <c r="M85" s="60">
        <f t="shared" ref="M85:M113" si="5">L85*100/K85</f>
        <v>35.947712418300654</v>
      </c>
      <c r="N85" s="60">
        <f>[4]รวมสสจ.!P70</f>
        <v>0</v>
      </c>
    </row>
    <row r="86" spans="1:14" ht="21" x14ac:dyDescent="0.35">
      <c r="A86" s="70" t="s">
        <v>126</v>
      </c>
      <c r="B86" s="75">
        <v>10</v>
      </c>
      <c r="C86" s="75">
        <v>0</v>
      </c>
      <c r="D86" s="75">
        <v>0</v>
      </c>
      <c r="E86" s="69">
        <v>10</v>
      </c>
      <c r="F86" s="69">
        <v>16</v>
      </c>
      <c r="G86" s="69">
        <v>0</v>
      </c>
      <c r="H86" s="69">
        <v>6</v>
      </c>
      <c r="I86" s="69">
        <v>14</v>
      </c>
      <c r="J86" s="69">
        <v>30</v>
      </c>
      <c r="K86" s="69">
        <f t="shared" si="4"/>
        <v>170</v>
      </c>
      <c r="L86" s="72">
        <f t="shared" si="3"/>
        <v>76</v>
      </c>
      <c r="M86" s="60">
        <f t="shared" si="5"/>
        <v>44.705882352941174</v>
      </c>
      <c r="N86" s="60">
        <f>[4]รวมสสจ.!P71</f>
        <v>27.777777777777779</v>
      </c>
    </row>
    <row r="87" spans="1:14" ht="21" x14ac:dyDescent="0.35">
      <c r="A87" s="70" t="s">
        <v>127</v>
      </c>
      <c r="B87" s="75">
        <v>9</v>
      </c>
      <c r="C87" s="75">
        <v>0</v>
      </c>
      <c r="D87" s="75">
        <v>1</v>
      </c>
      <c r="E87" s="69">
        <v>9</v>
      </c>
      <c r="F87" s="69">
        <v>16</v>
      </c>
      <c r="G87" s="69">
        <v>5</v>
      </c>
      <c r="H87" s="69">
        <v>11</v>
      </c>
      <c r="I87" s="69">
        <v>23</v>
      </c>
      <c r="J87" s="69">
        <v>22</v>
      </c>
      <c r="K87" s="69">
        <f t="shared" si="4"/>
        <v>150</v>
      </c>
      <c r="L87" s="72">
        <f t="shared" si="3"/>
        <v>86</v>
      </c>
      <c r="M87" s="60">
        <f t="shared" si="5"/>
        <v>57.333333333333336</v>
      </c>
      <c r="N87" s="60">
        <f>[4]รวมสสจ.!P72</f>
        <v>27.272727272727273</v>
      </c>
    </row>
    <row r="88" spans="1:14" ht="21" x14ac:dyDescent="0.35">
      <c r="A88" s="70" t="s">
        <v>128</v>
      </c>
      <c r="B88" s="75">
        <v>10</v>
      </c>
      <c r="C88" s="75">
        <v>0</v>
      </c>
      <c r="D88" s="75">
        <v>0</v>
      </c>
      <c r="E88" s="69">
        <v>10</v>
      </c>
      <c r="F88" s="69">
        <v>20</v>
      </c>
      <c r="G88" s="69">
        <v>2</v>
      </c>
      <c r="H88" s="69">
        <v>11</v>
      </c>
      <c r="I88" s="69">
        <v>0</v>
      </c>
      <c r="J88" s="69">
        <v>30</v>
      </c>
      <c r="K88" s="69">
        <f t="shared" si="4"/>
        <v>170</v>
      </c>
      <c r="L88" s="72">
        <f t="shared" si="3"/>
        <v>73</v>
      </c>
      <c r="M88" s="60">
        <f t="shared" si="5"/>
        <v>42.941176470588232</v>
      </c>
      <c r="N88" s="60">
        <f>[4]รวมสสจ.!P73</f>
        <v>0</v>
      </c>
    </row>
    <row r="89" spans="1:14" ht="21" x14ac:dyDescent="0.35">
      <c r="A89" s="70" t="s">
        <v>129</v>
      </c>
      <c r="B89" s="75">
        <v>10</v>
      </c>
      <c r="C89" s="75">
        <v>0</v>
      </c>
      <c r="D89" s="75">
        <v>0</v>
      </c>
      <c r="E89" s="69">
        <v>10</v>
      </c>
      <c r="F89" s="69">
        <v>15</v>
      </c>
      <c r="G89" s="69">
        <v>12</v>
      </c>
      <c r="H89" s="69">
        <v>2</v>
      </c>
      <c r="I89" s="69">
        <v>0</v>
      </c>
      <c r="J89" s="69">
        <v>30</v>
      </c>
      <c r="K89" s="69">
        <f t="shared" si="4"/>
        <v>170</v>
      </c>
      <c r="L89" s="72">
        <f t="shared" si="3"/>
        <v>69</v>
      </c>
      <c r="M89" s="60">
        <f t="shared" si="5"/>
        <v>40.588235294117645</v>
      </c>
      <c r="N89" s="60">
        <f>[4]รวมสสจ.!P74</f>
        <v>0</v>
      </c>
    </row>
    <row r="90" spans="1:14" ht="21" x14ac:dyDescent="0.35">
      <c r="A90" s="70" t="s">
        <v>130</v>
      </c>
      <c r="B90" s="75">
        <v>10</v>
      </c>
      <c r="C90" s="75">
        <v>0</v>
      </c>
      <c r="D90" s="75">
        <v>0</v>
      </c>
      <c r="E90" s="69">
        <v>10</v>
      </c>
      <c r="F90" s="69">
        <v>20</v>
      </c>
      <c r="G90" s="69">
        <v>0</v>
      </c>
      <c r="H90" s="69">
        <v>0</v>
      </c>
      <c r="I90" s="69">
        <v>30</v>
      </c>
      <c r="J90" s="69">
        <v>30</v>
      </c>
      <c r="K90" s="69">
        <f t="shared" si="4"/>
        <v>170</v>
      </c>
      <c r="L90" s="72">
        <f t="shared" si="3"/>
        <v>90</v>
      </c>
      <c r="M90" s="60">
        <f t="shared" si="5"/>
        <v>52.941176470588232</v>
      </c>
      <c r="N90" s="60">
        <f>[4]รวมสสจ.!P75</f>
        <v>61.53846153846154</v>
      </c>
    </row>
    <row r="91" spans="1:14" ht="21" x14ac:dyDescent="0.35">
      <c r="A91" s="70" t="s">
        <v>131</v>
      </c>
      <c r="B91" s="75">
        <v>10</v>
      </c>
      <c r="C91" s="75">
        <v>0</v>
      </c>
      <c r="D91" s="75">
        <v>1</v>
      </c>
      <c r="E91" s="69">
        <v>10</v>
      </c>
      <c r="F91" s="69">
        <v>20</v>
      </c>
      <c r="G91" s="69">
        <v>9</v>
      </c>
      <c r="H91" s="69">
        <v>0</v>
      </c>
      <c r="I91" s="69">
        <v>25</v>
      </c>
      <c r="J91" s="69">
        <v>26</v>
      </c>
      <c r="K91" s="69">
        <f t="shared" si="4"/>
        <v>167</v>
      </c>
      <c r="L91" s="72">
        <f t="shared" si="3"/>
        <v>90</v>
      </c>
      <c r="M91" s="60">
        <f t="shared" si="5"/>
        <v>53.892215568862277</v>
      </c>
      <c r="N91" s="60">
        <f>[4]รวมสสจ.!P76</f>
        <v>57.142857142857146</v>
      </c>
    </row>
    <row r="92" spans="1:14" ht="21" x14ac:dyDescent="0.35">
      <c r="A92" s="70" t="s">
        <v>132</v>
      </c>
      <c r="B92" s="75">
        <v>10</v>
      </c>
      <c r="C92" s="75">
        <v>0</v>
      </c>
      <c r="D92" s="75">
        <v>0</v>
      </c>
      <c r="E92" s="69">
        <v>10</v>
      </c>
      <c r="F92" s="69">
        <v>17</v>
      </c>
      <c r="G92" s="69">
        <v>0</v>
      </c>
      <c r="H92" s="69">
        <v>1</v>
      </c>
      <c r="I92" s="69">
        <v>6</v>
      </c>
      <c r="J92" s="69">
        <v>30</v>
      </c>
      <c r="K92" s="69">
        <f t="shared" si="4"/>
        <v>170</v>
      </c>
      <c r="L92" s="72">
        <f t="shared" si="3"/>
        <v>64</v>
      </c>
      <c r="M92" s="60">
        <f t="shared" si="5"/>
        <v>37.647058823529413</v>
      </c>
      <c r="N92" s="60">
        <f>[4]รวมสสจ.!P77</f>
        <v>15</v>
      </c>
    </row>
    <row r="93" spans="1:14" ht="21" x14ac:dyDescent="0.35">
      <c r="A93" s="71" t="s">
        <v>133</v>
      </c>
      <c r="B93" s="75">
        <v>10</v>
      </c>
      <c r="C93" s="75">
        <v>0</v>
      </c>
      <c r="D93" s="75">
        <v>0</v>
      </c>
      <c r="E93" s="69">
        <v>10</v>
      </c>
      <c r="F93" s="69">
        <v>20</v>
      </c>
      <c r="G93" s="69">
        <v>18</v>
      </c>
      <c r="H93" s="69">
        <v>9</v>
      </c>
      <c r="I93" s="69">
        <v>4</v>
      </c>
      <c r="J93" s="69">
        <v>30</v>
      </c>
      <c r="K93" s="69">
        <f t="shared" si="4"/>
        <v>170</v>
      </c>
      <c r="L93" s="72">
        <f t="shared" si="3"/>
        <v>91</v>
      </c>
      <c r="M93" s="60">
        <f t="shared" si="5"/>
        <v>53.529411764705884</v>
      </c>
      <c r="N93" s="60">
        <f>[4]รวมสสจ.!P78</f>
        <v>55.555555555555557</v>
      </c>
    </row>
    <row r="94" spans="1:14" ht="21" x14ac:dyDescent="0.35">
      <c r="A94" s="71"/>
      <c r="B94" s="75"/>
      <c r="C94" s="75"/>
      <c r="D94" s="75"/>
      <c r="E94" s="83"/>
      <c r="F94" s="83"/>
      <c r="G94" s="83"/>
      <c r="H94" s="83"/>
      <c r="I94" s="83"/>
      <c r="J94" s="83"/>
      <c r="K94" s="83"/>
      <c r="L94" s="72"/>
      <c r="M94" s="60"/>
      <c r="N94" s="60"/>
    </row>
    <row r="95" spans="1:14" ht="21" x14ac:dyDescent="0.35">
      <c r="A95" s="71"/>
      <c r="B95" s="75"/>
      <c r="C95" s="75"/>
      <c r="D95" s="75"/>
      <c r="E95" s="83"/>
      <c r="F95" s="83"/>
      <c r="G95" s="83"/>
      <c r="H95" s="83"/>
      <c r="I95" s="83"/>
      <c r="J95" s="83"/>
      <c r="K95" s="83"/>
      <c r="L95" s="72"/>
      <c r="M95" s="60"/>
      <c r="N95" s="60"/>
    </row>
    <row r="96" spans="1:14" ht="21" x14ac:dyDescent="0.35">
      <c r="A96" s="80" t="s">
        <v>159</v>
      </c>
      <c r="B96" s="75"/>
      <c r="C96" s="75"/>
      <c r="D96" s="75"/>
      <c r="E96" s="77"/>
      <c r="F96" s="77"/>
      <c r="G96" s="77"/>
      <c r="H96" s="77"/>
      <c r="I96" s="77"/>
      <c r="J96" s="77"/>
      <c r="K96" s="77"/>
      <c r="L96" s="72"/>
      <c r="M96" s="60"/>
      <c r="N96" s="60"/>
    </row>
    <row r="97" spans="1:14" ht="21" x14ac:dyDescent="0.35">
      <c r="A97" s="70" t="s">
        <v>134</v>
      </c>
      <c r="B97" s="75">
        <v>10</v>
      </c>
      <c r="C97" s="75">
        <v>0</v>
      </c>
      <c r="D97" s="75">
        <v>0</v>
      </c>
      <c r="E97" s="69">
        <v>10</v>
      </c>
      <c r="F97" s="69">
        <v>20</v>
      </c>
      <c r="G97" s="69">
        <v>30</v>
      </c>
      <c r="H97" s="69">
        <v>32</v>
      </c>
      <c r="I97" s="69">
        <v>29</v>
      </c>
      <c r="J97" s="69">
        <v>30</v>
      </c>
      <c r="K97" s="69">
        <f t="shared" si="4"/>
        <v>170</v>
      </c>
      <c r="L97" s="72">
        <f t="shared" si="3"/>
        <v>151</v>
      </c>
      <c r="M97" s="82">
        <f t="shared" si="5"/>
        <v>88.82352941176471</v>
      </c>
      <c r="N97" s="82">
        <f>[4]รวมสสจ.!P79</f>
        <v>80.952380952380949</v>
      </c>
    </row>
    <row r="98" spans="1:14" ht="21" x14ac:dyDescent="0.35">
      <c r="A98" s="70" t="s">
        <v>135</v>
      </c>
      <c r="B98" s="75">
        <v>10</v>
      </c>
      <c r="C98" s="75">
        <v>0</v>
      </c>
      <c r="D98" s="75">
        <v>0</v>
      </c>
      <c r="E98" s="69">
        <v>10</v>
      </c>
      <c r="F98" s="69">
        <v>18</v>
      </c>
      <c r="G98" s="69">
        <v>23</v>
      </c>
      <c r="H98" s="69">
        <v>19</v>
      </c>
      <c r="I98" s="69">
        <v>25</v>
      </c>
      <c r="J98" s="69">
        <v>30</v>
      </c>
      <c r="K98" s="69">
        <f t="shared" si="4"/>
        <v>170</v>
      </c>
      <c r="L98" s="72">
        <f t="shared" si="3"/>
        <v>125</v>
      </c>
      <c r="M98" s="60">
        <f t="shared" si="5"/>
        <v>73.529411764705884</v>
      </c>
      <c r="N98" s="60">
        <f>[4]รวมสสจ.!P80</f>
        <v>73.333333333333329</v>
      </c>
    </row>
    <row r="99" spans="1:14" ht="21" x14ac:dyDescent="0.35">
      <c r="A99" s="70" t="s">
        <v>136</v>
      </c>
      <c r="B99" s="75">
        <v>10</v>
      </c>
      <c r="C99" s="75">
        <v>0</v>
      </c>
      <c r="D99" s="75">
        <v>0</v>
      </c>
      <c r="E99" s="69">
        <v>10</v>
      </c>
      <c r="F99" s="69">
        <v>20</v>
      </c>
      <c r="G99" s="69">
        <v>29</v>
      </c>
      <c r="H99" s="69">
        <v>26</v>
      </c>
      <c r="I99" s="69">
        <v>25</v>
      </c>
      <c r="J99" s="69">
        <v>30</v>
      </c>
      <c r="K99" s="69">
        <f t="shared" si="4"/>
        <v>170</v>
      </c>
      <c r="L99" s="72">
        <f t="shared" si="3"/>
        <v>140</v>
      </c>
      <c r="M99" s="82">
        <f t="shared" si="5"/>
        <v>82.352941176470594</v>
      </c>
      <c r="N99" s="82">
        <f>[4]รวมสสจ.!P81</f>
        <v>76.19047619047619</v>
      </c>
    </row>
    <row r="100" spans="1:14" ht="21" x14ac:dyDescent="0.35">
      <c r="A100" s="70" t="s">
        <v>137</v>
      </c>
      <c r="B100" s="75">
        <v>10</v>
      </c>
      <c r="C100" s="75">
        <v>0</v>
      </c>
      <c r="D100" s="75">
        <v>0</v>
      </c>
      <c r="E100" s="69">
        <v>0</v>
      </c>
      <c r="F100" s="69">
        <v>20</v>
      </c>
      <c r="G100" s="69">
        <v>23</v>
      </c>
      <c r="H100" s="69">
        <v>30</v>
      </c>
      <c r="I100" s="69">
        <v>29</v>
      </c>
      <c r="J100" s="69">
        <v>30</v>
      </c>
      <c r="K100" s="69">
        <f t="shared" si="4"/>
        <v>170</v>
      </c>
      <c r="L100" s="72">
        <f t="shared" si="3"/>
        <v>132</v>
      </c>
      <c r="M100" s="82">
        <f t="shared" si="5"/>
        <v>77.647058823529406</v>
      </c>
      <c r="N100" s="82">
        <f>[4]รวมสสจ.!P82</f>
        <v>80</v>
      </c>
    </row>
    <row r="101" spans="1:14" ht="21" x14ac:dyDescent="0.35">
      <c r="A101" s="70" t="s">
        <v>138</v>
      </c>
      <c r="B101" s="75">
        <v>10</v>
      </c>
      <c r="C101" s="75">
        <v>0</v>
      </c>
      <c r="D101" s="75">
        <v>0</v>
      </c>
      <c r="E101" s="69">
        <v>0</v>
      </c>
      <c r="F101" s="69">
        <v>20</v>
      </c>
      <c r="G101" s="69">
        <v>28</v>
      </c>
      <c r="H101" s="69">
        <v>34</v>
      </c>
      <c r="I101" s="69">
        <v>26</v>
      </c>
      <c r="J101" s="69">
        <v>30</v>
      </c>
      <c r="K101" s="69">
        <f t="shared" si="4"/>
        <v>170</v>
      </c>
      <c r="L101" s="72">
        <f t="shared" si="3"/>
        <v>138</v>
      </c>
      <c r="M101" s="60">
        <f t="shared" si="5"/>
        <v>81.17647058823529</v>
      </c>
      <c r="N101" s="60">
        <f>[4]รวมสสจ.!P83</f>
        <v>55.263157894736842</v>
      </c>
    </row>
    <row r="102" spans="1:14" ht="21" x14ac:dyDescent="0.35">
      <c r="A102" s="70" t="s">
        <v>139</v>
      </c>
      <c r="B102" s="75">
        <v>10</v>
      </c>
      <c r="C102" s="75">
        <v>0</v>
      </c>
      <c r="D102" s="75">
        <v>0</v>
      </c>
      <c r="E102" s="69">
        <v>10</v>
      </c>
      <c r="F102" s="69">
        <v>20</v>
      </c>
      <c r="G102" s="69">
        <v>18</v>
      </c>
      <c r="H102" s="69">
        <v>19</v>
      </c>
      <c r="I102" s="69">
        <v>27</v>
      </c>
      <c r="J102" s="69">
        <v>30</v>
      </c>
      <c r="K102" s="69">
        <f t="shared" si="4"/>
        <v>170</v>
      </c>
      <c r="L102" s="72">
        <f t="shared" si="3"/>
        <v>124</v>
      </c>
      <c r="M102" s="60">
        <f t="shared" si="5"/>
        <v>72.941176470588232</v>
      </c>
      <c r="N102" s="60">
        <f>[4]รวมสสจ.!P84</f>
        <v>86.666666666666671</v>
      </c>
    </row>
    <row r="103" spans="1:14" ht="21" x14ac:dyDescent="0.35">
      <c r="A103" s="70" t="s">
        <v>140</v>
      </c>
      <c r="B103" s="75">
        <v>10</v>
      </c>
      <c r="C103" s="75">
        <v>0</v>
      </c>
      <c r="D103" s="75">
        <v>0</v>
      </c>
      <c r="E103" s="69">
        <v>0</v>
      </c>
      <c r="F103" s="69">
        <v>20</v>
      </c>
      <c r="G103" s="69">
        <v>17</v>
      </c>
      <c r="H103" s="69">
        <v>13</v>
      </c>
      <c r="I103" s="69">
        <v>21</v>
      </c>
      <c r="J103" s="69">
        <v>30</v>
      </c>
      <c r="K103" s="69">
        <f t="shared" si="4"/>
        <v>170</v>
      </c>
      <c r="L103" s="72">
        <f t="shared" si="3"/>
        <v>101</v>
      </c>
      <c r="M103" s="60">
        <f t="shared" si="5"/>
        <v>59.411764705882355</v>
      </c>
      <c r="N103" s="60">
        <f>[4]รวมสสจ.!P85</f>
        <v>82.758620689655174</v>
      </c>
    </row>
    <row r="104" spans="1:14" ht="21" x14ac:dyDescent="0.35">
      <c r="A104" s="70" t="s">
        <v>141</v>
      </c>
      <c r="B104" s="75">
        <v>10</v>
      </c>
      <c r="C104" s="75">
        <v>0</v>
      </c>
      <c r="D104" s="75">
        <v>0</v>
      </c>
      <c r="E104" s="69">
        <v>10</v>
      </c>
      <c r="F104" s="69">
        <v>20</v>
      </c>
      <c r="G104" s="69">
        <v>13</v>
      </c>
      <c r="H104" s="69">
        <v>17</v>
      </c>
      <c r="I104" s="69">
        <v>24</v>
      </c>
      <c r="J104" s="69">
        <v>30</v>
      </c>
      <c r="K104" s="69">
        <f t="shared" si="4"/>
        <v>170</v>
      </c>
      <c r="L104" s="72">
        <f t="shared" si="3"/>
        <v>114</v>
      </c>
      <c r="M104" s="60">
        <f t="shared" si="5"/>
        <v>67.058823529411768</v>
      </c>
      <c r="N104" s="60">
        <f>[4]รวมสสจ.!P86</f>
        <v>74.074074074074076</v>
      </c>
    </row>
    <row r="105" spans="1:14" ht="21" x14ac:dyDescent="0.35">
      <c r="A105" s="70" t="s">
        <v>142</v>
      </c>
      <c r="B105" s="75">
        <v>4</v>
      </c>
      <c r="C105" s="75">
        <v>0</v>
      </c>
      <c r="D105" s="75">
        <v>0</v>
      </c>
      <c r="E105" s="69">
        <v>0</v>
      </c>
      <c r="F105" s="69">
        <v>8</v>
      </c>
      <c r="G105" s="69">
        <v>6</v>
      </c>
      <c r="H105" s="69">
        <v>2</v>
      </c>
      <c r="I105" s="69">
        <v>11</v>
      </c>
      <c r="J105" s="69">
        <v>12</v>
      </c>
      <c r="K105" s="69">
        <f t="shared" si="4"/>
        <v>68</v>
      </c>
      <c r="L105" s="72">
        <f t="shared" si="3"/>
        <v>39</v>
      </c>
      <c r="M105" s="60">
        <f t="shared" si="5"/>
        <v>57.352941176470587</v>
      </c>
      <c r="N105" s="60">
        <f>[4]รวมสสจ.!P87</f>
        <v>63.636363636363633</v>
      </c>
    </row>
    <row r="106" spans="1:14" ht="21" x14ac:dyDescent="0.35">
      <c r="A106" s="70" t="s">
        <v>143</v>
      </c>
      <c r="B106" s="75">
        <v>10</v>
      </c>
      <c r="C106" s="75">
        <v>0</v>
      </c>
      <c r="D106" s="75">
        <v>0</v>
      </c>
      <c r="E106" s="69">
        <v>0</v>
      </c>
      <c r="F106" s="69">
        <v>20</v>
      </c>
      <c r="G106" s="69">
        <v>3</v>
      </c>
      <c r="H106" s="69">
        <v>11</v>
      </c>
      <c r="I106" s="69">
        <v>12</v>
      </c>
      <c r="J106" s="69">
        <v>30</v>
      </c>
      <c r="K106" s="69">
        <f t="shared" si="4"/>
        <v>170</v>
      </c>
      <c r="L106" s="72">
        <f t="shared" si="3"/>
        <v>76</v>
      </c>
      <c r="M106" s="60">
        <f t="shared" si="5"/>
        <v>44.705882352941174</v>
      </c>
      <c r="N106" s="60">
        <f>[4]รวมสสจ.!P88</f>
        <v>100</v>
      </c>
    </row>
    <row r="107" spans="1:14" ht="21" x14ac:dyDescent="0.35">
      <c r="A107" s="70" t="s">
        <v>144</v>
      </c>
      <c r="B107" s="75">
        <v>10</v>
      </c>
      <c r="C107" s="75">
        <v>0</v>
      </c>
      <c r="D107" s="75">
        <v>0</v>
      </c>
      <c r="E107" s="69">
        <v>10</v>
      </c>
      <c r="F107" s="69">
        <v>20</v>
      </c>
      <c r="G107" s="69">
        <v>30</v>
      </c>
      <c r="H107" s="69">
        <v>17</v>
      </c>
      <c r="I107" s="69">
        <v>22</v>
      </c>
      <c r="J107" s="69">
        <v>30</v>
      </c>
      <c r="K107" s="69">
        <f t="shared" si="4"/>
        <v>170</v>
      </c>
      <c r="L107" s="72">
        <f t="shared" si="3"/>
        <v>129</v>
      </c>
      <c r="M107" s="82">
        <f t="shared" si="5"/>
        <v>75.882352941176464</v>
      </c>
      <c r="N107" s="82">
        <f>[4]รวมสสจ.!P89</f>
        <v>100</v>
      </c>
    </row>
    <row r="108" spans="1:14" ht="21" x14ac:dyDescent="0.35">
      <c r="A108" s="79" t="s">
        <v>160</v>
      </c>
      <c r="B108" s="75"/>
      <c r="C108" s="75"/>
      <c r="D108" s="75"/>
      <c r="E108" s="77"/>
      <c r="F108" s="77"/>
      <c r="G108" s="77"/>
      <c r="H108" s="77"/>
      <c r="I108" s="77"/>
      <c r="J108" s="77"/>
      <c r="K108" s="77"/>
      <c r="L108" s="72"/>
      <c r="M108" s="60"/>
      <c r="N108" s="60"/>
    </row>
    <row r="109" spans="1:14" ht="21" x14ac:dyDescent="0.35">
      <c r="A109" s="71" t="s">
        <v>145</v>
      </c>
      <c r="B109" s="75">
        <v>10</v>
      </c>
      <c r="C109" s="75">
        <v>1</v>
      </c>
      <c r="D109" s="75">
        <v>1</v>
      </c>
      <c r="E109" s="69">
        <v>9</v>
      </c>
      <c r="F109" s="69">
        <v>15</v>
      </c>
      <c r="G109" s="69">
        <v>4</v>
      </c>
      <c r="H109" s="69">
        <v>9</v>
      </c>
      <c r="I109" s="69">
        <v>21</v>
      </c>
      <c r="J109" s="69">
        <v>25</v>
      </c>
      <c r="K109" s="69">
        <f t="shared" si="4"/>
        <v>163</v>
      </c>
      <c r="L109" s="72">
        <f t="shared" ref="L109:L113" si="6">SUM(E109:J109)</f>
        <v>83</v>
      </c>
      <c r="M109" s="60">
        <f t="shared" si="5"/>
        <v>50.920245398773005</v>
      </c>
      <c r="N109" s="60">
        <f>[4]รวมสสจ.!P90</f>
        <v>0</v>
      </c>
    </row>
    <row r="110" spans="1:14" ht="21" x14ac:dyDescent="0.35">
      <c r="A110" s="71" t="s">
        <v>146</v>
      </c>
      <c r="B110" s="75">
        <v>10</v>
      </c>
      <c r="C110" s="75">
        <v>0</v>
      </c>
      <c r="D110" s="75">
        <v>0</v>
      </c>
      <c r="E110" s="69">
        <v>10</v>
      </c>
      <c r="F110" s="69">
        <v>14</v>
      </c>
      <c r="G110" s="69">
        <v>10</v>
      </c>
      <c r="H110" s="69">
        <v>12</v>
      </c>
      <c r="I110" s="69">
        <v>29</v>
      </c>
      <c r="J110" s="69">
        <v>23</v>
      </c>
      <c r="K110" s="69">
        <f t="shared" si="4"/>
        <v>170</v>
      </c>
      <c r="L110" s="72">
        <f t="shared" si="6"/>
        <v>98</v>
      </c>
      <c r="M110" s="60">
        <f t="shared" si="5"/>
        <v>57.647058823529413</v>
      </c>
      <c r="N110" s="60">
        <f>[4]รวมสสจ.!P91</f>
        <v>0</v>
      </c>
    </row>
    <row r="111" spans="1:14" ht="21" x14ac:dyDescent="0.35">
      <c r="A111" s="71" t="s">
        <v>147</v>
      </c>
      <c r="B111" s="75">
        <v>10</v>
      </c>
      <c r="C111" s="75">
        <v>0</v>
      </c>
      <c r="D111" s="75">
        <v>0</v>
      </c>
      <c r="E111" s="69">
        <v>8</v>
      </c>
      <c r="F111" s="69">
        <v>19</v>
      </c>
      <c r="G111" s="69">
        <v>4</v>
      </c>
      <c r="H111" s="69">
        <v>14</v>
      </c>
      <c r="I111" s="69">
        <v>17</v>
      </c>
      <c r="J111" s="69">
        <v>21</v>
      </c>
      <c r="K111" s="69">
        <f t="shared" si="4"/>
        <v>170</v>
      </c>
      <c r="L111" s="72">
        <f t="shared" si="6"/>
        <v>83</v>
      </c>
      <c r="M111" s="60">
        <f t="shared" si="5"/>
        <v>48.823529411764703</v>
      </c>
      <c r="N111" s="60">
        <f>[4]รวมสสจ.!P92</f>
        <v>0</v>
      </c>
    </row>
    <row r="112" spans="1:14" ht="21" x14ac:dyDescent="0.35">
      <c r="A112" s="71" t="s">
        <v>148</v>
      </c>
      <c r="B112" s="75">
        <v>10</v>
      </c>
      <c r="C112" s="75">
        <v>0</v>
      </c>
      <c r="D112" s="75">
        <v>0</v>
      </c>
      <c r="E112" s="69">
        <v>8</v>
      </c>
      <c r="F112" s="69">
        <v>15</v>
      </c>
      <c r="G112" s="69">
        <v>6</v>
      </c>
      <c r="H112" s="69">
        <v>10</v>
      </c>
      <c r="I112" s="69">
        <v>9</v>
      </c>
      <c r="J112" s="69">
        <v>13</v>
      </c>
      <c r="K112" s="69">
        <f t="shared" si="4"/>
        <v>170</v>
      </c>
      <c r="L112" s="72">
        <f t="shared" si="6"/>
        <v>61</v>
      </c>
      <c r="M112" s="60">
        <f t="shared" si="5"/>
        <v>35.882352941176471</v>
      </c>
      <c r="N112" s="60">
        <f>[4]รวมสสจ.!P93</f>
        <v>0</v>
      </c>
    </row>
    <row r="113" spans="1:14" ht="21" x14ac:dyDescent="0.35">
      <c r="A113" s="71" t="s">
        <v>149</v>
      </c>
      <c r="B113" s="75">
        <v>10</v>
      </c>
      <c r="C113" s="75">
        <v>0</v>
      </c>
      <c r="D113" s="75">
        <v>0</v>
      </c>
      <c r="E113" s="69">
        <v>8</v>
      </c>
      <c r="F113" s="69">
        <v>6</v>
      </c>
      <c r="G113" s="69">
        <v>4</v>
      </c>
      <c r="H113" s="69">
        <v>0</v>
      </c>
      <c r="I113" s="69">
        <v>11</v>
      </c>
      <c r="J113" s="69">
        <v>30</v>
      </c>
      <c r="K113" s="69">
        <f t="shared" si="4"/>
        <v>170</v>
      </c>
      <c r="L113" s="72">
        <f t="shared" si="6"/>
        <v>59</v>
      </c>
      <c r="M113" s="60">
        <f t="shared" si="5"/>
        <v>34.705882352941174</v>
      </c>
      <c r="N113" s="60">
        <f>[4]รวมสสจ.!P94</f>
        <v>0</v>
      </c>
    </row>
    <row r="114" spans="1:14" ht="2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</sheetData>
  <mergeCells count="5">
    <mergeCell ref="A1:N1"/>
    <mergeCell ref="A2:A3"/>
    <mergeCell ref="E2:L2"/>
    <mergeCell ref="M2:M3"/>
    <mergeCell ref="N2:N3"/>
  </mergeCells>
  <pageMargins left="0.70866141732283472" right="0.70866141732283472" top="0.55118110236220474" bottom="0.35433070866141736" header="0" footer="0"/>
  <pageSetup paperSize="9" orientation="landscape" r:id="rId1"/>
  <headerFooter>
    <oddFooter>&amp;L&amp;"Angsana New,ธรรมดา"&amp;16หมายเหตุ : คะแนนที่ปรากฎเป็นคะแนนที่ได้จาการตรวจประเมินเอกสารที่ส่งมาให้คณะกรรมการตรวจ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OPD</vt:lpstr>
      <vt:lpstr>รายงานสรุป_OPD</vt:lpstr>
      <vt:lpstr>Sheet1</vt:lpstr>
      <vt:lpstr>รายงานสรุป_OPD (2)</vt:lpstr>
      <vt:lpstr>'รายงานสรุป_OPD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2017-08-09T07:40:36Z</dcterms:modified>
</cp:coreProperties>
</file>