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OPD" sheetId="1" r:id="rId1"/>
    <sheet name="รายงานสรุป_OPD" sheetId="4" r:id="rId2"/>
    <sheet name="IPD" sheetId="3" r:id="rId3"/>
    <sheet name="รายงานสรุป_IPD" sheetId="5" r:id="rId4"/>
  </sheets>
  <definedNames>
    <definedName name="_xlnm.Print_Titles" localSheetId="2">IPD!$A:$D,IPD!$1:$2</definedName>
  </definedNames>
  <calcPr calcId="162913"/>
</workbook>
</file>

<file path=xl/calcChain.xml><?xml version="1.0" encoding="utf-8"?>
<calcChain xmlns="http://schemas.openxmlformats.org/spreadsheetml/2006/main">
  <c r="H18" i="1" l="1"/>
  <c r="AF18" i="1" l="1"/>
  <c r="H20" i="3"/>
  <c r="K18" i="1"/>
  <c r="W18" i="1"/>
  <c r="N18" i="1" l="1"/>
  <c r="Q18" i="1"/>
  <c r="T18" i="1" l="1"/>
  <c r="I13" i="5" l="1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B9" i="5"/>
  <c r="C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3" i="4"/>
  <c r="F13" i="4"/>
  <c r="E13" i="4"/>
  <c r="D13" i="4"/>
  <c r="C13" i="4"/>
  <c r="B13" i="4"/>
  <c r="G12" i="4"/>
  <c r="F12" i="4"/>
  <c r="E12" i="4"/>
  <c r="D12" i="4"/>
  <c r="C12" i="4"/>
  <c r="B12" i="4"/>
  <c r="G11" i="4"/>
  <c r="F11" i="4"/>
  <c r="E11" i="4"/>
  <c r="D11" i="4"/>
  <c r="C11" i="4"/>
  <c r="B11" i="4"/>
  <c r="G10" i="4"/>
  <c r="F10" i="4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K6" i="5" l="1"/>
  <c r="K5" i="5"/>
  <c r="I5" i="4"/>
  <c r="I6" i="4"/>
  <c r="K7" i="5"/>
  <c r="I7" i="4"/>
  <c r="K8" i="5"/>
  <c r="I8" i="4"/>
  <c r="I14" i="5"/>
  <c r="H14" i="5"/>
  <c r="K13" i="5"/>
  <c r="K12" i="5"/>
  <c r="K11" i="5"/>
  <c r="K10" i="5"/>
  <c r="K9" i="5"/>
  <c r="D14" i="5"/>
  <c r="F14" i="5"/>
  <c r="E14" i="5"/>
  <c r="B14" i="5"/>
  <c r="C14" i="5"/>
  <c r="G14" i="5"/>
  <c r="I13" i="4"/>
  <c r="I12" i="4"/>
  <c r="C14" i="4"/>
  <c r="G14" i="4"/>
  <c r="E14" i="4"/>
  <c r="I11" i="4"/>
  <c r="F14" i="4"/>
  <c r="D14" i="4"/>
  <c r="I10" i="4"/>
  <c r="B14" i="4"/>
  <c r="I9" i="4"/>
  <c r="AF9" i="3"/>
  <c r="AI14" i="3"/>
  <c r="AF14" i="3"/>
  <c r="AC14" i="3"/>
  <c r="Z14" i="3"/>
  <c r="W14" i="3"/>
  <c r="T14" i="3"/>
  <c r="N14" i="3"/>
  <c r="K14" i="3"/>
  <c r="Q14" i="3"/>
  <c r="K14" i="5" l="1"/>
  <c r="I14" i="4"/>
  <c r="AI16" i="3"/>
  <c r="AF16" i="3"/>
  <c r="AC16" i="3"/>
  <c r="Z16" i="3"/>
  <c r="W16" i="3"/>
  <c r="T16" i="3"/>
  <c r="Q16" i="3"/>
  <c r="N16" i="3"/>
  <c r="K16" i="3"/>
  <c r="H16" i="3"/>
  <c r="Z15" i="3"/>
  <c r="AB15" i="3" s="1"/>
  <c r="AC15" i="3"/>
  <c r="AE15" i="3" s="1"/>
  <c r="AI15" i="3"/>
  <c r="AK15" i="3" s="1"/>
  <c r="AF15" i="3"/>
  <c r="AH15" i="3" s="1"/>
  <c r="W15" i="3"/>
  <c r="Y15" i="3" s="1"/>
  <c r="T15" i="3"/>
  <c r="V15" i="3" s="1"/>
  <c r="Q15" i="3"/>
  <c r="S15" i="3" s="1"/>
  <c r="N15" i="3"/>
  <c r="P15" i="3" s="1"/>
  <c r="K15" i="3"/>
  <c r="M15" i="3" s="1"/>
  <c r="H15" i="3"/>
  <c r="H14" i="3"/>
  <c r="AI13" i="3"/>
  <c r="AF13" i="3"/>
  <c r="AC13" i="3"/>
  <c r="Z13" i="3"/>
  <c r="W13" i="3"/>
  <c r="T13" i="3"/>
  <c r="Q13" i="3"/>
  <c r="N13" i="3"/>
  <c r="K13" i="3"/>
  <c r="H13" i="3"/>
  <c r="AI11" i="3"/>
  <c r="AF11" i="3"/>
  <c r="AC11" i="3"/>
  <c r="Z11" i="3"/>
  <c r="W11" i="3"/>
  <c r="T11" i="3"/>
  <c r="Q11" i="3"/>
  <c r="N11" i="3"/>
  <c r="K11" i="3"/>
  <c r="H11" i="3"/>
  <c r="AI10" i="3"/>
  <c r="AF10" i="3"/>
  <c r="AC10" i="3"/>
  <c r="Z10" i="3"/>
  <c r="W10" i="3"/>
  <c r="T10" i="3"/>
  <c r="Q10" i="3"/>
  <c r="N10" i="3"/>
  <c r="K10" i="3"/>
  <c r="H10" i="3"/>
  <c r="AH9" i="3"/>
  <c r="K9" i="3"/>
  <c r="M9" i="3" s="1"/>
  <c r="N9" i="3"/>
  <c r="P9" i="3" s="1"/>
  <c r="Q9" i="3"/>
  <c r="S9" i="3" s="1"/>
  <c r="T9" i="3"/>
  <c r="V9" i="3" s="1"/>
  <c r="W9" i="3"/>
  <c r="Y9" i="3" s="1"/>
  <c r="Z9" i="3"/>
  <c r="AB9" i="3" s="1"/>
  <c r="AC9" i="3"/>
  <c r="AE9" i="3" s="1"/>
  <c r="AI9" i="3"/>
  <c r="AK9" i="3" s="1"/>
  <c r="H9" i="3"/>
  <c r="J9" i="3" s="1"/>
  <c r="M14" i="3"/>
  <c r="P14" i="3"/>
  <c r="S14" i="3"/>
  <c r="V14" i="3"/>
  <c r="Y14" i="3"/>
  <c r="AB14" i="3"/>
  <c r="F14" i="3"/>
  <c r="AE14" i="3"/>
  <c r="AH14" i="3"/>
  <c r="AK14" i="3"/>
  <c r="F15" i="3"/>
  <c r="Z18" i="1"/>
  <c r="E14" i="3" l="1"/>
  <c r="G14" i="3" s="1"/>
  <c r="E15" i="3"/>
  <c r="G15" i="3" s="1"/>
  <c r="J15" i="3"/>
  <c r="J14" i="3"/>
  <c r="F4" i="3"/>
  <c r="J21" i="3"/>
  <c r="M21" i="3"/>
  <c r="P21" i="3"/>
  <c r="S21" i="3"/>
  <c r="V21" i="3"/>
  <c r="W21" i="3"/>
  <c r="W20" i="3" s="1"/>
  <c r="Y20" i="3" s="1"/>
  <c r="M10" i="5" s="1"/>
  <c r="AB21" i="3"/>
  <c r="E19" i="3"/>
  <c r="AK30" i="3"/>
  <c r="AH30" i="3"/>
  <c r="AE30" i="3"/>
  <c r="AB30" i="3"/>
  <c r="Y30" i="3"/>
  <c r="V30" i="3"/>
  <c r="S30" i="3"/>
  <c r="P30" i="3"/>
  <c r="M30" i="3"/>
  <c r="J30" i="3"/>
  <c r="E30" i="3"/>
  <c r="AK29" i="3"/>
  <c r="AH29" i="3"/>
  <c r="AE29" i="3"/>
  <c r="AB29" i="3"/>
  <c r="Y29" i="3"/>
  <c r="V29" i="3"/>
  <c r="S29" i="3"/>
  <c r="P29" i="3"/>
  <c r="M29" i="3"/>
  <c r="J29" i="3"/>
  <c r="E29" i="3"/>
  <c r="AK28" i="3"/>
  <c r="AH28" i="3"/>
  <c r="AE28" i="3"/>
  <c r="AB28" i="3"/>
  <c r="Y28" i="3"/>
  <c r="V28" i="3"/>
  <c r="S28" i="3"/>
  <c r="P28" i="3"/>
  <c r="M28" i="3"/>
  <c r="J28" i="3"/>
  <c r="E28" i="3"/>
  <c r="AK27" i="3"/>
  <c r="AH27" i="3"/>
  <c r="AE27" i="3"/>
  <c r="AB27" i="3"/>
  <c r="Y27" i="3"/>
  <c r="V27" i="3"/>
  <c r="S27" i="3"/>
  <c r="P27" i="3"/>
  <c r="M27" i="3"/>
  <c r="J27" i="3"/>
  <c r="E27" i="3"/>
  <c r="AK26" i="3"/>
  <c r="AH26" i="3"/>
  <c r="AE26" i="3"/>
  <c r="AB26" i="3"/>
  <c r="Y26" i="3"/>
  <c r="V26" i="3"/>
  <c r="S26" i="3"/>
  <c r="P26" i="3"/>
  <c r="M26" i="3"/>
  <c r="J26" i="3"/>
  <c r="E26" i="3"/>
  <c r="AK25" i="3"/>
  <c r="AH25" i="3"/>
  <c r="AE25" i="3"/>
  <c r="AB25" i="3"/>
  <c r="Y25" i="3"/>
  <c r="V25" i="3"/>
  <c r="S25" i="3"/>
  <c r="P25" i="3"/>
  <c r="M25" i="3"/>
  <c r="J25" i="3"/>
  <c r="E25" i="3"/>
  <c r="AK24" i="3"/>
  <c r="AH24" i="3"/>
  <c r="AE24" i="3"/>
  <c r="AB24" i="3"/>
  <c r="Y24" i="3"/>
  <c r="V24" i="3"/>
  <c r="S24" i="3"/>
  <c r="P24" i="3"/>
  <c r="M24" i="3"/>
  <c r="J24" i="3"/>
  <c r="E24" i="3"/>
  <c r="AK23" i="3"/>
  <c r="AH23" i="3"/>
  <c r="AE23" i="3"/>
  <c r="AB23" i="3"/>
  <c r="Y23" i="3"/>
  <c r="V23" i="3"/>
  <c r="S23" i="3"/>
  <c r="P23" i="3"/>
  <c r="M23" i="3"/>
  <c r="J23" i="3"/>
  <c r="E23" i="3"/>
  <c r="AK21" i="3"/>
  <c r="AF20" i="3"/>
  <c r="AK16" i="3"/>
  <c r="AH16" i="3"/>
  <c r="AE16" i="3"/>
  <c r="AB16" i="3"/>
  <c r="Y16" i="3"/>
  <c r="V16" i="3"/>
  <c r="S16" i="3"/>
  <c r="P16" i="3"/>
  <c r="M16" i="3"/>
  <c r="J16" i="3"/>
  <c r="F16" i="3"/>
  <c r="AK13" i="3"/>
  <c r="AH13" i="3"/>
  <c r="AE13" i="3"/>
  <c r="AB13" i="3"/>
  <c r="Y13" i="3"/>
  <c r="V13" i="3"/>
  <c r="S13" i="3"/>
  <c r="P13" i="3"/>
  <c r="M13" i="3"/>
  <c r="J13" i="3"/>
  <c r="F13" i="3"/>
  <c r="AI12" i="3"/>
  <c r="AK12" i="3" s="1"/>
  <c r="AF12" i="3"/>
  <c r="AH12" i="3" s="1"/>
  <c r="AC12" i="3"/>
  <c r="AE12" i="3" s="1"/>
  <c r="Z12" i="3"/>
  <c r="AB12" i="3" s="1"/>
  <c r="W12" i="3"/>
  <c r="Y12" i="3" s="1"/>
  <c r="T12" i="3"/>
  <c r="V12" i="3" s="1"/>
  <c r="Q12" i="3"/>
  <c r="S12" i="3" s="1"/>
  <c r="N12" i="3"/>
  <c r="P12" i="3" s="1"/>
  <c r="K12" i="3"/>
  <c r="M12" i="3" s="1"/>
  <c r="H12" i="3"/>
  <c r="J12" i="3" s="1"/>
  <c r="F12" i="3"/>
  <c r="AK11" i="3"/>
  <c r="AH11" i="3"/>
  <c r="AE11" i="3"/>
  <c r="AB11" i="3"/>
  <c r="Y11" i="3"/>
  <c r="V11" i="3"/>
  <c r="S11" i="3"/>
  <c r="P11" i="3"/>
  <c r="M11" i="3"/>
  <c r="J11" i="3"/>
  <c r="F11" i="3"/>
  <c r="AK10" i="3"/>
  <c r="AH10" i="3"/>
  <c r="AE10" i="3"/>
  <c r="AB10" i="3"/>
  <c r="Y10" i="3"/>
  <c r="V10" i="3"/>
  <c r="S10" i="3"/>
  <c r="P10" i="3"/>
  <c r="M10" i="3"/>
  <c r="J10" i="3"/>
  <c r="F10" i="3"/>
  <c r="F9" i="3"/>
  <c r="AJ8" i="3"/>
  <c r="AG8" i="3"/>
  <c r="AD8" i="3"/>
  <c r="AA8" i="3"/>
  <c r="X8" i="3"/>
  <c r="U8" i="3"/>
  <c r="R8" i="3"/>
  <c r="O8" i="3"/>
  <c r="L8" i="3"/>
  <c r="I8" i="3"/>
  <c r="F6" i="3"/>
  <c r="F5" i="3"/>
  <c r="AK18" i="1"/>
  <c r="AK19" i="1"/>
  <c r="AH19" i="1"/>
  <c r="AK22" i="1"/>
  <c r="AK23" i="1"/>
  <c r="AK24" i="1"/>
  <c r="AK25" i="1"/>
  <c r="AK26" i="1"/>
  <c r="AK27" i="1"/>
  <c r="AK28" i="1"/>
  <c r="AK21" i="1"/>
  <c r="AH22" i="1"/>
  <c r="AH23" i="1"/>
  <c r="AH24" i="1"/>
  <c r="AH25" i="1"/>
  <c r="AH26" i="1"/>
  <c r="AH27" i="1"/>
  <c r="AH28" i="1"/>
  <c r="AH21" i="1"/>
  <c r="AE22" i="1"/>
  <c r="AE23" i="1"/>
  <c r="AE24" i="1"/>
  <c r="AE25" i="1"/>
  <c r="AE26" i="1"/>
  <c r="AE27" i="1"/>
  <c r="AE28" i="1"/>
  <c r="AE21" i="1"/>
  <c r="AE19" i="1"/>
  <c r="AB22" i="1"/>
  <c r="AB23" i="1"/>
  <c r="AB24" i="1"/>
  <c r="AB25" i="1"/>
  <c r="AB26" i="1"/>
  <c r="AB27" i="1"/>
  <c r="AB28" i="1"/>
  <c r="AB21" i="1"/>
  <c r="AB19" i="1"/>
  <c r="AB18" i="1"/>
  <c r="K11" i="4" s="1"/>
  <c r="Y22" i="1"/>
  <c r="Y23" i="1"/>
  <c r="Y24" i="1"/>
  <c r="Y25" i="1"/>
  <c r="Y26" i="1"/>
  <c r="Y27" i="1"/>
  <c r="Y28" i="1"/>
  <c r="Y21" i="1"/>
  <c r="Y19" i="1"/>
  <c r="Y18" i="1"/>
  <c r="K10" i="4" s="1"/>
  <c r="AC18" i="1"/>
  <c r="AE18" i="1" s="1"/>
  <c r="K12" i="4" s="1"/>
  <c r="V22" i="1"/>
  <c r="V23" i="1"/>
  <c r="V24" i="1"/>
  <c r="V25" i="1"/>
  <c r="V26" i="1"/>
  <c r="V27" i="1"/>
  <c r="V28" i="1"/>
  <c r="V21" i="1"/>
  <c r="V19" i="1"/>
  <c r="V18" i="1"/>
  <c r="K9" i="4" s="1"/>
  <c r="S22" i="1"/>
  <c r="S23" i="1"/>
  <c r="S24" i="1"/>
  <c r="S25" i="1"/>
  <c r="S26" i="1"/>
  <c r="S27" i="1"/>
  <c r="S28" i="1"/>
  <c r="S21" i="1"/>
  <c r="S19" i="1"/>
  <c r="S18" i="1"/>
  <c r="K8" i="4" s="1"/>
  <c r="J22" i="1"/>
  <c r="J23" i="1"/>
  <c r="J24" i="1"/>
  <c r="J25" i="1"/>
  <c r="J26" i="1"/>
  <c r="J27" i="1"/>
  <c r="J28" i="1"/>
  <c r="J21" i="1"/>
  <c r="J19" i="1"/>
  <c r="M22" i="1"/>
  <c r="M23" i="1"/>
  <c r="M24" i="1"/>
  <c r="M25" i="1"/>
  <c r="M26" i="1"/>
  <c r="M27" i="1"/>
  <c r="M28" i="1"/>
  <c r="M21" i="1"/>
  <c r="M19" i="1"/>
  <c r="M18" i="1"/>
  <c r="K6" i="4" s="1"/>
  <c r="P18" i="1"/>
  <c r="K7" i="4" s="1"/>
  <c r="J18" i="1"/>
  <c r="K5" i="4" s="1"/>
  <c r="P22" i="1"/>
  <c r="P23" i="1"/>
  <c r="P24" i="1"/>
  <c r="P25" i="1"/>
  <c r="P26" i="1"/>
  <c r="P27" i="1"/>
  <c r="P28" i="1"/>
  <c r="P21" i="1"/>
  <c r="P19" i="1"/>
  <c r="E21" i="1"/>
  <c r="E22" i="1"/>
  <c r="E23" i="1"/>
  <c r="E24" i="1"/>
  <c r="E25" i="1"/>
  <c r="E26" i="1"/>
  <c r="E27" i="1"/>
  <c r="E28" i="1"/>
  <c r="E17" i="1"/>
  <c r="F5" i="1"/>
  <c r="F6" i="1"/>
  <c r="F4" i="1"/>
  <c r="AB20" i="3" l="1"/>
  <c r="M11" i="5" s="1"/>
  <c r="T20" i="3"/>
  <c r="V20" i="3" s="1"/>
  <c r="M9" i="5" s="1"/>
  <c r="J20" i="3"/>
  <c r="M5" i="5" s="1"/>
  <c r="Z8" i="3"/>
  <c r="AF8" i="3"/>
  <c r="AI8" i="3"/>
  <c r="AK8" i="3" s="1"/>
  <c r="AC8" i="3"/>
  <c r="W8" i="3"/>
  <c r="T8" i="3"/>
  <c r="Q8" i="3"/>
  <c r="K8" i="3"/>
  <c r="AI20" i="3"/>
  <c r="AK20" i="3" s="1"/>
  <c r="Q20" i="3"/>
  <c r="S20" i="3" s="1"/>
  <c r="M8" i="5" s="1"/>
  <c r="N20" i="3"/>
  <c r="P20" i="3" s="1"/>
  <c r="M7" i="5" s="1"/>
  <c r="K20" i="3"/>
  <c r="M20" i="3" s="1"/>
  <c r="M6" i="5" s="1"/>
  <c r="Y21" i="3"/>
  <c r="E21" i="3"/>
  <c r="G21" i="3" s="1"/>
  <c r="AC20" i="3"/>
  <c r="AE20" i="3" s="1"/>
  <c r="M12" i="5" s="1"/>
  <c r="AE21" i="3"/>
  <c r="G23" i="3"/>
  <c r="G26" i="3"/>
  <c r="G29" i="3"/>
  <c r="G24" i="3"/>
  <c r="G27" i="3"/>
  <c r="G30" i="3"/>
  <c r="G25" i="3"/>
  <c r="G28" i="3"/>
  <c r="AH20" i="3"/>
  <c r="M13" i="5" s="1"/>
  <c r="F8" i="3"/>
  <c r="N8" i="3"/>
  <c r="E9" i="3"/>
  <c r="G9" i="3" s="1"/>
  <c r="E10" i="3"/>
  <c r="G10" i="3" s="1"/>
  <c r="E11" i="3"/>
  <c r="G11" i="3" s="1"/>
  <c r="E12" i="3"/>
  <c r="G12" i="3" s="1"/>
  <c r="E13" i="3"/>
  <c r="G13" i="3" s="1"/>
  <c r="E16" i="3"/>
  <c r="G16" i="3" s="1"/>
  <c r="H8" i="3"/>
  <c r="AH21" i="3"/>
  <c r="AH18" i="1"/>
  <c r="K13" i="4" s="1"/>
  <c r="K14" i="4" s="1"/>
  <c r="E19" i="1"/>
  <c r="G19" i="1" s="1"/>
  <c r="G23" i="1"/>
  <c r="G21" i="1"/>
  <c r="G28" i="1"/>
  <c r="G27" i="1"/>
  <c r="G22" i="1"/>
  <c r="G26" i="1"/>
  <c r="G25" i="1"/>
  <c r="G24" i="1"/>
  <c r="AI13" i="1"/>
  <c r="AK13" i="1" s="1"/>
  <c r="AF13" i="1"/>
  <c r="AH13" i="1" s="1"/>
  <c r="AC13" i="1"/>
  <c r="AE13" i="1" s="1"/>
  <c r="Z13" i="1"/>
  <c r="W13" i="1"/>
  <c r="Y13" i="1" s="1"/>
  <c r="T13" i="1"/>
  <c r="Q13" i="1"/>
  <c r="S13" i="1" s="1"/>
  <c r="N13" i="1"/>
  <c r="H13" i="1"/>
  <c r="J13" i="1" s="1"/>
  <c r="K13" i="1"/>
  <c r="H9" i="1"/>
  <c r="J9" i="1" s="1"/>
  <c r="H10" i="1"/>
  <c r="J10" i="1" s="1"/>
  <c r="H11" i="1"/>
  <c r="H12" i="1"/>
  <c r="J12" i="1" s="1"/>
  <c r="H14" i="1"/>
  <c r="J14" i="1" s="1"/>
  <c r="AG8" i="1"/>
  <c r="AD8" i="1"/>
  <c r="AJ8" i="1"/>
  <c r="R8" i="1"/>
  <c r="K9" i="1"/>
  <c r="N9" i="1"/>
  <c r="Q9" i="1"/>
  <c r="S9" i="1" s="1"/>
  <c r="T9" i="1"/>
  <c r="V9" i="1" s="1"/>
  <c r="U8" i="1"/>
  <c r="W9" i="1"/>
  <c r="Y9" i="1" s="1"/>
  <c r="Z9" i="1"/>
  <c r="AC9" i="1"/>
  <c r="AF9" i="1"/>
  <c r="AH9" i="1" s="1"/>
  <c r="AI9" i="1"/>
  <c r="AK9" i="1" s="1"/>
  <c r="K10" i="1"/>
  <c r="M10" i="1" s="1"/>
  <c r="N10" i="1"/>
  <c r="P10" i="1" s="1"/>
  <c r="Q10" i="1"/>
  <c r="S10" i="1" s="1"/>
  <c r="T10" i="1"/>
  <c r="V10" i="1" s="1"/>
  <c r="W10" i="1"/>
  <c r="Z10" i="1"/>
  <c r="AC10" i="1"/>
  <c r="AE10" i="1" s="1"/>
  <c r="AF10" i="1"/>
  <c r="AH10" i="1" s="1"/>
  <c r="AI10" i="1"/>
  <c r="AK10" i="1" s="1"/>
  <c r="K11" i="1"/>
  <c r="M11" i="1" s="1"/>
  <c r="N11" i="1"/>
  <c r="P11" i="1" s="1"/>
  <c r="Q11" i="1"/>
  <c r="S11" i="1" s="1"/>
  <c r="T11" i="1"/>
  <c r="V11" i="1" s="1"/>
  <c r="W11" i="1"/>
  <c r="Y11" i="1" s="1"/>
  <c r="Z11" i="1"/>
  <c r="AC11" i="1"/>
  <c r="AE11" i="1" s="1"/>
  <c r="AF11" i="1"/>
  <c r="AH11" i="1" s="1"/>
  <c r="AI11" i="1"/>
  <c r="AK11" i="1" s="1"/>
  <c r="K12" i="1"/>
  <c r="M12" i="1" s="1"/>
  <c r="N12" i="1"/>
  <c r="P12" i="1" s="1"/>
  <c r="Q12" i="1"/>
  <c r="S12" i="1" s="1"/>
  <c r="T12" i="1"/>
  <c r="W12" i="1"/>
  <c r="Y12" i="1" s="1"/>
  <c r="Z12" i="1"/>
  <c r="AC12" i="1"/>
  <c r="AE12" i="1" s="1"/>
  <c r="AF12" i="1"/>
  <c r="AH12" i="1" s="1"/>
  <c r="AI12" i="1"/>
  <c r="AK12" i="1" s="1"/>
  <c r="F13" i="1"/>
  <c r="K14" i="1"/>
  <c r="N14" i="1"/>
  <c r="P14" i="1" s="1"/>
  <c r="Q14" i="1"/>
  <c r="S14" i="1" s="1"/>
  <c r="T14" i="1"/>
  <c r="V14" i="1" s="1"/>
  <c r="W14" i="1"/>
  <c r="Z14" i="1"/>
  <c r="F14" i="1"/>
  <c r="AC14" i="1"/>
  <c r="AE14" i="1" s="1"/>
  <c r="AF14" i="1"/>
  <c r="AH14" i="1" s="1"/>
  <c r="AI14" i="1"/>
  <c r="AK14" i="1" s="1"/>
  <c r="I8" i="1"/>
  <c r="J11" i="1"/>
  <c r="J8" i="3" l="1"/>
  <c r="J5" i="5"/>
  <c r="L5" i="5" s="1"/>
  <c r="M8" i="3"/>
  <c r="J6" i="5"/>
  <c r="L6" i="5" s="1"/>
  <c r="Y8" i="3"/>
  <c r="J10" i="5"/>
  <c r="L10" i="5" s="1"/>
  <c r="P8" i="3"/>
  <c r="J7" i="5"/>
  <c r="L7" i="5" s="1"/>
  <c r="S8" i="3"/>
  <c r="J8" i="5"/>
  <c r="L8" i="5" s="1"/>
  <c r="V8" i="3"/>
  <c r="J9" i="5"/>
  <c r="L9" i="5" s="1"/>
  <c r="M14" i="5"/>
  <c r="AB8" i="3"/>
  <c r="J11" i="5"/>
  <c r="L11" i="5" s="1"/>
  <c r="AH8" i="3"/>
  <c r="J13" i="5"/>
  <c r="L13" i="5" s="1"/>
  <c r="AE8" i="3"/>
  <c r="J12" i="5"/>
  <c r="E20" i="3"/>
  <c r="G20" i="3" s="1"/>
  <c r="E8" i="3"/>
  <c r="G8" i="3" s="1"/>
  <c r="E18" i="1"/>
  <c r="G18" i="1" s="1"/>
  <c r="AB11" i="1"/>
  <c r="AB12" i="1"/>
  <c r="AB10" i="1"/>
  <c r="P9" i="1"/>
  <c r="Z8" i="1"/>
  <c r="H11" i="4" s="1"/>
  <c r="J11" i="4" s="1"/>
  <c r="P13" i="1"/>
  <c r="AB13" i="1"/>
  <c r="M13" i="1"/>
  <c r="AA8" i="1"/>
  <c r="L8" i="1"/>
  <c r="F12" i="1"/>
  <c r="E13" i="1"/>
  <c r="G13" i="1" s="1"/>
  <c r="F11" i="1"/>
  <c r="F10" i="1"/>
  <c r="F9" i="1"/>
  <c r="E11" i="1"/>
  <c r="AC8" i="1"/>
  <c r="AE9" i="1"/>
  <c r="E12" i="1"/>
  <c r="K8" i="1"/>
  <c r="H6" i="4" s="1"/>
  <c r="J6" i="4" s="1"/>
  <c r="E9" i="1"/>
  <c r="M14" i="1"/>
  <c r="E10" i="1"/>
  <c r="M9" i="1"/>
  <c r="E14" i="1"/>
  <c r="G14" i="1" s="1"/>
  <c r="V13" i="1"/>
  <c r="V12" i="1"/>
  <c r="H8" i="1"/>
  <c r="Y10" i="1"/>
  <c r="N8" i="1"/>
  <c r="H7" i="4" s="1"/>
  <c r="J7" i="4" s="1"/>
  <c r="T8" i="1"/>
  <c r="H9" i="4" s="1"/>
  <c r="J9" i="4" s="1"/>
  <c r="Y14" i="1"/>
  <c r="AB14" i="1"/>
  <c r="AF8" i="1"/>
  <c r="AI8" i="1"/>
  <c r="AK8" i="1" s="1"/>
  <c r="Q8" i="1"/>
  <c r="X8" i="1"/>
  <c r="AB9" i="1"/>
  <c r="W8" i="1"/>
  <c r="H10" i="4" s="1"/>
  <c r="J10" i="4" s="1"/>
  <c r="O8" i="1"/>
  <c r="J14" i="5" l="1"/>
  <c r="L14" i="5" s="1"/>
  <c r="L12" i="5"/>
  <c r="S8" i="1"/>
  <c r="H8" i="4"/>
  <c r="J8" i="4" s="1"/>
  <c r="J8" i="1"/>
  <c r="H5" i="4"/>
  <c r="J5" i="4" s="1"/>
  <c r="AH8" i="1"/>
  <c r="H13" i="4"/>
  <c r="J13" i="4" s="1"/>
  <c r="AE8" i="1"/>
  <c r="H12" i="4"/>
  <c r="F8" i="1"/>
  <c r="E8" i="1"/>
  <c r="G12" i="1"/>
  <c r="M8" i="1"/>
  <c r="G11" i="1"/>
  <c r="G10" i="1"/>
  <c r="AB8" i="1"/>
  <c r="G9" i="1"/>
  <c r="V8" i="1"/>
  <c r="P8" i="1"/>
  <c r="Y8" i="1"/>
  <c r="H14" i="4" l="1"/>
  <c r="J14" i="4" s="1"/>
  <c r="J12" i="4"/>
  <c r="G8" i="1"/>
</calcChain>
</file>

<file path=xl/sharedStrings.xml><?xml version="1.0" encoding="utf-8"?>
<sst xmlns="http://schemas.openxmlformats.org/spreadsheetml/2006/main" count="261" uniqueCount="89">
  <si>
    <t>ช่วงระยะเวลาของข้อมูลที่ตรวจสอบ</t>
  </si>
  <si>
    <t>คุณภาพเฉลี่ยโดยรวม</t>
  </si>
  <si>
    <t>คุณภาพการบันทึกวันเวลา</t>
  </si>
  <si>
    <t>คุณภาพการบันทึกอาการสำคัญ</t>
  </si>
  <si>
    <t>คุณภาพการบันทึกตรวจร่างกาย</t>
  </si>
  <si>
    <t>คุณภาพการบันทึกคำวินิจฉัยโรค</t>
  </si>
  <si>
    <t>คุณภาพการบันทึกการรักษา</t>
  </si>
  <si>
    <t>ให้รหัสถูกต้อง</t>
  </si>
  <si>
    <t>ให้รหัสผิด</t>
  </si>
  <si>
    <t>ลักษณะความผิดพลาด</t>
  </si>
  <si>
    <t>A</t>
  </si>
  <si>
    <t>B</t>
  </si>
  <si>
    <t>C</t>
  </si>
  <si>
    <t>D</t>
  </si>
  <si>
    <t>E</t>
  </si>
  <si>
    <t>F</t>
  </si>
  <si>
    <t>G</t>
  </si>
  <si>
    <t>H</t>
  </si>
  <si>
    <t>ให้รหัสผิดพลาด</t>
  </si>
  <si>
    <t>มีรหัสโรคหลักทั้งๆที่ไม่มีคำวนิจฉัยโรคในบันทึก</t>
  </si>
  <si>
    <t>รหัสด้อยคุณภาพ กำกวม</t>
  </si>
  <si>
    <t>ให้รหัสไม่ครบทุกตำแหน่ง</t>
  </si>
  <si>
    <t>ใช้รหัสสาเหตุการบาดเจ็บเป็นรหัสโรคหลัก</t>
  </si>
  <si>
    <t>รหัสมีตัวเลขมากเกินไป</t>
  </si>
  <si>
    <t>ให้รหัสไม่ครบ</t>
  </si>
  <si>
    <t>ให้รหัสมากเกิน</t>
  </si>
  <si>
    <t xml:space="preserve">สุ่มตัวอย่างข้อมูลผู้ป่วย จำนวน </t>
  </si>
  <si>
    <t xml:space="preserve">มีรหัส ICD ทั้งหมด </t>
  </si>
  <si>
    <t>รพ.อุตรดิตถ์</t>
  </si>
  <si>
    <t>รพ.ตรอน</t>
  </si>
  <si>
    <t>รพ.ท่าปลา</t>
  </si>
  <si>
    <t>รพ.น้ำปาด</t>
  </si>
  <si>
    <t>รพ.ฟากท่า</t>
  </si>
  <si>
    <t>รพ.บ้านโคก</t>
  </si>
  <si>
    <t>รพ.พิชัย</t>
  </si>
  <si>
    <t>รพ.ลับแล</t>
  </si>
  <si>
    <t>รพ.ทองแสนขัน</t>
  </si>
  <si>
    <t>รพ.ค่ายฯ</t>
  </si>
  <si>
    <t>คะแนนเต็ม</t>
  </si>
  <si>
    <t>คะแนนที่ได้</t>
  </si>
  <si>
    <t>ร้อยละ</t>
  </si>
  <si>
    <t>จำนวนตัวอย่างข้อมูลที่ไม่มีการการรักษาใดๆ</t>
  </si>
  <si>
    <t>คุณภาพการบันทึกประวัติการเจ็บป่วย</t>
  </si>
  <si>
    <t>จำนวนตัวอย่างข้อมูลที่ไม่มีโรคใดๆ</t>
  </si>
  <si>
    <t>ผลการตรวจสอบการบันทึกข้อมูลการให้บริการ</t>
  </si>
  <si>
    <t>ภาพรวมจังหวัดอุตรดิตถ์</t>
  </si>
  <si>
    <t>ผลการตรวจสอบการให้รหัส ICD10</t>
  </si>
  <si>
    <t>รายงานผลการตรวจสอบคุณภาพการบันทึกข้อมูลการให้บริการ และ คุณภาพการให้รหัส ICD10 ผู้ป่วยนอก</t>
  </si>
  <si>
    <t>จำนวนรหัส</t>
  </si>
  <si>
    <t>1 ต.ค. 2559 - 31 ธ.ค. 2559</t>
  </si>
  <si>
    <t>คุณภาพการบันทึก Discharge Summary ของแพทย์</t>
  </si>
  <si>
    <t>คุณภาพการบันทึก Discharge Summary ส่วนอื่น</t>
  </si>
  <si>
    <t>คุณภาพการบันทึก Progess Note</t>
  </si>
  <si>
    <t>คุณภาพการบันทึก Operative Note</t>
  </si>
  <si>
    <t>คุณภาพการบันทึก Nurses' Note</t>
  </si>
  <si>
    <t>รายงานผลการตรวจสอบคุณภาพการบันทึกข้อมูลการให้บริการ และ คุณภาพการให้รหัส ICD10 ผู้ป่วยใน</t>
  </si>
  <si>
    <t>คุณภาพการบันทึกผลการตรวจร่างกาย</t>
  </si>
  <si>
    <t>จำนวนตัวอย่างข้อมูลที่ไม่มีการผ่าตัดใดๆ</t>
  </si>
  <si>
    <t>จำนวนตัวอย่างข้อมูลที่ไม่มีการคลอด</t>
  </si>
  <si>
    <t>คุณภาพการบันทึก Labour Record</t>
  </si>
  <si>
    <t>ตัวชี้วัดที่ 83 ร้อยละของจังหวัดและหน่วยบริการที่ผ่านเกณฑ์คุณภาพข้อมูล</t>
  </si>
  <si>
    <t>ชื่อหน่วยบริการ</t>
  </si>
  <si>
    <t>CC</t>
  </si>
  <si>
    <t>ประวัติการเจ็บป่วย</t>
  </si>
  <si>
    <t>ตรวจร่างกาย</t>
  </si>
  <si>
    <t>การรักษา</t>
  </si>
  <si>
    <t>รวม</t>
  </si>
  <si>
    <t>คำวินิจฉัย</t>
  </si>
  <si>
    <t>วันเวลา</t>
  </si>
  <si>
    <t>คะแนนคุณภาพ
การให้รหัส(ร้อยละ)</t>
  </si>
  <si>
    <t>DS1</t>
  </si>
  <si>
    <t>DS2</t>
  </si>
  <si>
    <t>Hx</t>
  </si>
  <si>
    <t>PE</t>
  </si>
  <si>
    <t>Progress</t>
  </si>
  <si>
    <t>OP</t>
  </si>
  <si>
    <t>OB</t>
  </si>
  <si>
    <t>Nurse</t>
  </si>
  <si>
    <t>เกณฑ์คุณภาพข้อมูล IPD</t>
  </si>
  <si>
    <t>เกณฑ์คุณภาพข้อมูล OPD</t>
  </si>
  <si>
    <t>1 ม.ค. 2560 - 31 มี.ค. 2560</t>
  </si>
  <si>
    <t>A1</t>
  </si>
  <si>
    <t>A2</t>
  </si>
  <si>
    <t>A1+A2</t>
  </si>
  <si>
    <t>A3</t>
  </si>
  <si>
    <t>A4</t>
  </si>
  <si>
    <t>A3+A4</t>
  </si>
  <si>
    <t>แบบรายงานการตรวจสอบคุณภาพข้อมูลการให้บริการผู้ป่วยนอกของโรงพยาบาล (คิดเป็นร้อยละ) ในภาพจังหวัดของสำนักงานสาธารณสุขจังหวัดอุตรดิตถ์</t>
  </si>
  <si>
    <t>แบบรายงานการตรวจสอบคุณภาพข้อมูลการให้บริการผู้ป่วยใน (คิดเป็นร้อยละ) ในภาพจังหวัดของสำนักงานสาธารณสุขจังหวัดอุตรดิตถ์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</si>
</sst>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9" xfId="0" applyFont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3" fillId="2" borderId="21" xfId="0" applyFont="1" applyFill="1" applyBorder="1"/>
    <xf numFmtId="0" fontId="3" fillId="2" borderId="23" xfId="0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3" fillId="3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3" fillId="0" borderId="0" xfId="0" applyFont="1"/>
    <xf numFmtId="0" fontId="7" fillId="0" borderId="0" xfId="0" applyFont="1"/>
    <xf numFmtId="0" fontId="3" fillId="0" borderId="18" xfId="0" applyFont="1" applyBorder="1"/>
    <xf numFmtId="0" fontId="3" fillId="0" borderId="20" xfId="0" applyFont="1" applyBorder="1"/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5" borderId="0" xfId="0" applyFont="1" applyFill="1"/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4" borderId="0" xfId="0" applyFont="1" applyFill="1"/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6" borderId="0" xfId="0" applyFill="1"/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" fillId="5" borderId="1" xfId="0" applyFont="1" applyFill="1" applyBorder="1"/>
    <xf numFmtId="2" fontId="3" fillId="5" borderId="1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zoomScale="110" zoomScaleNormal="11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X9" sqref="X9"/>
    </sheetView>
  </sheetViews>
  <sheetFormatPr defaultRowHeight="15" x14ac:dyDescent="0.25"/>
  <cols>
    <col min="1" max="1" width="4" customWidth="1"/>
    <col min="3" max="3" width="13.42578125" customWidth="1"/>
    <col min="4" max="4" width="7" customWidth="1"/>
    <col min="5" max="6" width="6.42578125" customWidth="1"/>
    <col min="7" max="7" width="5.85546875" customWidth="1"/>
    <col min="8" max="9" width="6.7109375" customWidth="1"/>
    <col min="10" max="10" width="5.7109375" customWidth="1"/>
    <col min="11" max="12" width="6.7109375" customWidth="1"/>
    <col min="13" max="13" width="5.85546875" customWidth="1"/>
    <col min="14" max="15" width="6.7109375" customWidth="1"/>
    <col min="16" max="16" width="6.28515625" customWidth="1"/>
    <col min="17" max="18" width="6.7109375" customWidth="1"/>
    <col min="19" max="19" width="5.85546875" customWidth="1"/>
    <col min="20" max="21" width="6.7109375" customWidth="1"/>
    <col min="22" max="22" width="5.85546875" customWidth="1"/>
    <col min="23" max="25" width="8" customWidth="1"/>
    <col min="26" max="27" width="6.7109375" customWidth="1"/>
    <col min="28" max="28" width="5.85546875" customWidth="1"/>
    <col min="29" max="30" width="6.7109375" customWidth="1"/>
    <col min="31" max="31" width="5.85546875" customWidth="1"/>
    <col min="32" max="33" width="6.7109375" customWidth="1"/>
    <col min="34" max="34" width="5.85546875" customWidth="1"/>
    <col min="35" max="36" width="6.7109375" customWidth="1"/>
    <col min="37" max="37" width="5.85546875" customWidth="1"/>
  </cols>
  <sheetData>
    <row r="1" spans="1:37" ht="21" x14ac:dyDescent="0.3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</row>
    <row r="2" spans="1:37" ht="21" x14ac:dyDescent="0.35">
      <c r="A2" s="1" t="s">
        <v>0</v>
      </c>
      <c r="B2" s="1"/>
      <c r="C2" s="1"/>
      <c r="D2" s="155" t="s">
        <v>49</v>
      </c>
      <c r="E2" s="155"/>
      <c r="F2" s="155"/>
      <c r="G2" s="155"/>
      <c r="H2" s="155"/>
      <c r="I2" s="155"/>
      <c r="J2" s="155"/>
      <c r="K2" s="1"/>
      <c r="L2" s="1"/>
      <c r="M2" s="1"/>
      <c r="N2" s="1"/>
      <c r="O2" s="1"/>
      <c r="P2" s="1"/>
      <c r="Q2" s="1"/>
      <c r="W2" s="64" t="s">
        <v>80</v>
      </c>
    </row>
    <row r="3" spans="1:37" ht="21" x14ac:dyDescent="0.35">
      <c r="A3" s="1"/>
      <c r="B3" s="1"/>
      <c r="C3" s="1"/>
      <c r="D3" s="1"/>
      <c r="E3" s="146" t="s">
        <v>45</v>
      </c>
      <c r="F3" s="147"/>
      <c r="G3" s="148"/>
      <c r="H3" s="146" t="s">
        <v>28</v>
      </c>
      <c r="I3" s="147"/>
      <c r="J3" s="148"/>
      <c r="K3" s="146" t="s">
        <v>29</v>
      </c>
      <c r="L3" s="147"/>
      <c r="M3" s="148"/>
      <c r="N3" s="146" t="s">
        <v>30</v>
      </c>
      <c r="O3" s="147"/>
      <c r="P3" s="148"/>
      <c r="Q3" s="146" t="s">
        <v>31</v>
      </c>
      <c r="R3" s="147"/>
      <c r="S3" s="148"/>
      <c r="T3" s="146" t="s">
        <v>32</v>
      </c>
      <c r="U3" s="147"/>
      <c r="V3" s="148"/>
      <c r="W3" s="146" t="s">
        <v>33</v>
      </c>
      <c r="X3" s="147"/>
      <c r="Y3" s="148"/>
      <c r="Z3" s="146" t="s">
        <v>34</v>
      </c>
      <c r="AA3" s="147"/>
      <c r="AB3" s="148"/>
      <c r="AC3" s="146" t="s">
        <v>35</v>
      </c>
      <c r="AD3" s="147"/>
      <c r="AE3" s="148"/>
      <c r="AF3" s="146" t="s">
        <v>36</v>
      </c>
      <c r="AG3" s="147"/>
      <c r="AH3" s="148"/>
      <c r="AI3" s="152" t="s">
        <v>37</v>
      </c>
      <c r="AJ3" s="153"/>
      <c r="AK3" s="154"/>
    </row>
    <row r="4" spans="1:37" ht="21" x14ac:dyDescent="0.35">
      <c r="A4" s="19" t="s">
        <v>26</v>
      </c>
      <c r="B4" s="20"/>
      <c r="C4" s="20"/>
      <c r="D4" s="21"/>
      <c r="E4" s="22"/>
      <c r="F4" s="23">
        <f>I4+L4+O4+R4+U4+X4+AA4+AD4+AG4+AJ4</f>
        <v>272</v>
      </c>
      <c r="G4" s="24"/>
      <c r="H4" s="22"/>
      <c r="I4" s="23">
        <v>30</v>
      </c>
      <c r="J4" s="24"/>
      <c r="K4" s="22"/>
      <c r="L4" s="23">
        <v>30</v>
      </c>
      <c r="M4" s="24"/>
      <c r="N4" s="22"/>
      <c r="O4" s="23">
        <v>30</v>
      </c>
      <c r="P4" s="24"/>
      <c r="Q4" s="22"/>
      <c r="R4" s="23">
        <v>30</v>
      </c>
      <c r="S4" s="24"/>
      <c r="T4" s="22"/>
      <c r="U4" s="23">
        <v>32</v>
      </c>
      <c r="V4" s="24"/>
      <c r="W4" s="22"/>
      <c r="X4" s="23">
        <v>30</v>
      </c>
      <c r="Y4" s="24"/>
      <c r="Z4" s="22"/>
      <c r="AA4" s="23">
        <v>30</v>
      </c>
      <c r="AB4" s="24"/>
      <c r="AC4" s="22"/>
      <c r="AD4" s="23">
        <v>30</v>
      </c>
      <c r="AE4" s="24"/>
      <c r="AF4" s="22"/>
      <c r="AG4" s="23">
        <v>30</v>
      </c>
      <c r="AH4" s="24"/>
      <c r="AI4" s="110"/>
      <c r="AJ4" s="111"/>
      <c r="AK4" s="112"/>
    </row>
    <row r="5" spans="1:37" ht="21" x14ac:dyDescent="0.35">
      <c r="A5" s="10" t="s">
        <v>43</v>
      </c>
      <c r="B5" s="11"/>
      <c r="C5" s="11"/>
      <c r="D5" s="12"/>
      <c r="E5" s="16"/>
      <c r="F5" s="17">
        <f t="shared" ref="F5:F6" si="0">I5+L5+O5+R5+U5+X5+AA5+AD5+AG5+AJ5</f>
        <v>1</v>
      </c>
      <c r="G5" s="18"/>
      <c r="H5" s="16"/>
      <c r="I5" s="17">
        <v>0</v>
      </c>
      <c r="J5" s="18"/>
      <c r="K5" s="16"/>
      <c r="L5" s="17">
        <v>0</v>
      </c>
      <c r="M5" s="18"/>
      <c r="N5" s="16"/>
      <c r="O5" s="17">
        <v>0</v>
      </c>
      <c r="P5" s="18"/>
      <c r="Q5" s="16"/>
      <c r="R5" s="17">
        <v>0</v>
      </c>
      <c r="S5" s="18"/>
      <c r="T5" s="16"/>
      <c r="U5" s="17">
        <v>1</v>
      </c>
      <c r="V5" s="18"/>
      <c r="W5" s="16"/>
      <c r="X5" s="17">
        <v>0</v>
      </c>
      <c r="Y5" s="18"/>
      <c r="Z5" s="16"/>
      <c r="AA5" s="17">
        <v>0</v>
      </c>
      <c r="AB5" s="18"/>
      <c r="AC5" s="16"/>
      <c r="AD5" s="17">
        <v>0</v>
      </c>
      <c r="AE5" s="18"/>
      <c r="AF5" s="16"/>
      <c r="AG5" s="17">
        <v>0</v>
      </c>
      <c r="AH5" s="18"/>
      <c r="AI5" s="113"/>
      <c r="AJ5" s="114"/>
      <c r="AK5" s="115"/>
    </row>
    <row r="6" spans="1:37" ht="21" x14ac:dyDescent="0.35">
      <c r="A6" s="10" t="s">
        <v>41</v>
      </c>
      <c r="B6" s="11"/>
      <c r="C6" s="11"/>
      <c r="D6" s="12"/>
      <c r="E6" s="16"/>
      <c r="F6" s="17">
        <f t="shared" si="0"/>
        <v>47</v>
      </c>
      <c r="G6" s="18"/>
      <c r="H6" s="16"/>
      <c r="I6" s="17">
        <v>3</v>
      </c>
      <c r="J6" s="18"/>
      <c r="K6" s="16"/>
      <c r="L6" s="17">
        <v>2</v>
      </c>
      <c r="M6" s="18"/>
      <c r="N6" s="16"/>
      <c r="O6" s="17">
        <v>5</v>
      </c>
      <c r="P6" s="18"/>
      <c r="Q6" s="16"/>
      <c r="R6" s="17">
        <v>6</v>
      </c>
      <c r="S6" s="18"/>
      <c r="T6" s="16"/>
      <c r="U6" s="17">
        <v>5</v>
      </c>
      <c r="V6" s="18"/>
      <c r="W6" s="16"/>
      <c r="X6" s="17">
        <v>4</v>
      </c>
      <c r="Y6" s="18"/>
      <c r="Z6" s="16"/>
      <c r="AA6" s="17">
        <v>6</v>
      </c>
      <c r="AB6" s="18"/>
      <c r="AC6" s="16"/>
      <c r="AD6" s="17">
        <v>9</v>
      </c>
      <c r="AE6" s="18"/>
      <c r="AF6" s="16"/>
      <c r="AG6" s="17">
        <v>7</v>
      </c>
      <c r="AH6" s="18"/>
      <c r="AI6" s="113"/>
      <c r="AJ6" s="114"/>
      <c r="AK6" s="115"/>
    </row>
    <row r="7" spans="1:37" ht="18.75" x14ac:dyDescent="0.3">
      <c r="A7" s="47" t="s">
        <v>44</v>
      </c>
      <c r="B7" s="48"/>
      <c r="C7" s="48"/>
      <c r="D7" s="48"/>
      <c r="E7" s="15" t="s">
        <v>38</v>
      </c>
      <c r="F7" s="15" t="s">
        <v>39</v>
      </c>
      <c r="G7" s="15" t="s">
        <v>40</v>
      </c>
      <c r="H7" s="15" t="s">
        <v>38</v>
      </c>
      <c r="I7" s="15" t="s">
        <v>39</v>
      </c>
      <c r="J7" s="15" t="s">
        <v>40</v>
      </c>
      <c r="K7" s="15" t="s">
        <v>38</v>
      </c>
      <c r="L7" s="15" t="s">
        <v>39</v>
      </c>
      <c r="M7" s="15" t="s">
        <v>40</v>
      </c>
      <c r="N7" s="15" t="s">
        <v>38</v>
      </c>
      <c r="O7" s="15" t="s">
        <v>39</v>
      </c>
      <c r="P7" s="15" t="s">
        <v>40</v>
      </c>
      <c r="Q7" s="15" t="s">
        <v>38</v>
      </c>
      <c r="R7" s="15" t="s">
        <v>39</v>
      </c>
      <c r="S7" s="15" t="s">
        <v>40</v>
      </c>
      <c r="T7" s="15" t="s">
        <v>38</v>
      </c>
      <c r="U7" s="15" t="s">
        <v>39</v>
      </c>
      <c r="V7" s="15" t="s">
        <v>40</v>
      </c>
      <c r="W7" s="15" t="s">
        <v>38</v>
      </c>
      <c r="X7" s="15" t="s">
        <v>39</v>
      </c>
      <c r="Y7" s="15" t="s">
        <v>40</v>
      </c>
      <c r="Z7" s="15" t="s">
        <v>38</v>
      </c>
      <c r="AA7" s="15" t="s">
        <v>39</v>
      </c>
      <c r="AB7" s="15" t="s">
        <v>40</v>
      </c>
      <c r="AC7" s="15" t="s">
        <v>38</v>
      </c>
      <c r="AD7" s="15" t="s">
        <v>39</v>
      </c>
      <c r="AE7" s="15" t="s">
        <v>40</v>
      </c>
      <c r="AF7" s="15" t="s">
        <v>38</v>
      </c>
      <c r="AG7" s="15" t="s">
        <v>39</v>
      </c>
      <c r="AH7" s="15" t="s">
        <v>40</v>
      </c>
      <c r="AI7" s="99" t="s">
        <v>38</v>
      </c>
      <c r="AJ7" s="99" t="s">
        <v>39</v>
      </c>
      <c r="AK7" s="99" t="s">
        <v>40</v>
      </c>
    </row>
    <row r="8" spans="1:37" ht="18.75" x14ac:dyDescent="0.3">
      <c r="A8" s="25" t="s">
        <v>1</v>
      </c>
      <c r="B8" s="26"/>
      <c r="C8" s="26"/>
      <c r="D8" s="27"/>
      <c r="E8" s="13">
        <f>SUM(E9:E14)</f>
        <v>4479</v>
      </c>
      <c r="F8" s="13">
        <f>SUM(F9:F14)</f>
        <v>2611</v>
      </c>
      <c r="G8" s="117">
        <f>F8*100/E8</f>
        <v>58.294262112078592</v>
      </c>
      <c r="H8" s="79">
        <f>SUM(H9:H14)</f>
        <v>501</v>
      </c>
      <c r="I8" s="79">
        <f>SUM(I9:I14)</f>
        <v>275</v>
      </c>
      <c r="J8" s="117">
        <f>I8*100/H8</f>
        <v>54.890219560878243</v>
      </c>
      <c r="K8" s="79">
        <f t="shared" ref="K8:L8" si="1">SUM(K9:K14)</f>
        <v>504</v>
      </c>
      <c r="L8" s="79">
        <f t="shared" si="1"/>
        <v>322</v>
      </c>
      <c r="M8" s="117">
        <f t="shared" ref="M8:M14" si="2">L8*100/K8</f>
        <v>63.888888888888886</v>
      </c>
      <c r="N8" s="79">
        <f t="shared" ref="N8:O8" si="3">SUM(N9:N14)</f>
        <v>495</v>
      </c>
      <c r="O8" s="79">
        <f t="shared" si="3"/>
        <v>263</v>
      </c>
      <c r="P8" s="117">
        <f t="shared" ref="P8:P14" si="4">O8*100/N8</f>
        <v>53.131313131313128</v>
      </c>
      <c r="Q8" s="13">
        <f t="shared" ref="Q8:R8" si="5">SUM(Q9:Q14)</f>
        <v>492</v>
      </c>
      <c r="R8" s="13">
        <f t="shared" si="5"/>
        <v>267</v>
      </c>
      <c r="S8" s="14">
        <f t="shared" ref="S8:S14" si="6">R8*100/Q8</f>
        <v>54.268292682926827</v>
      </c>
      <c r="T8" s="13">
        <f t="shared" ref="T8:U8" si="7">SUM(T9:T14)</f>
        <v>525</v>
      </c>
      <c r="U8" s="13">
        <f t="shared" si="7"/>
        <v>293</v>
      </c>
      <c r="V8" s="14">
        <f t="shared" ref="V8:V14" si="8">U8*100/T8</f>
        <v>55.80952380952381</v>
      </c>
      <c r="W8" s="13">
        <f t="shared" ref="W8:X8" si="9">SUM(W9:W14)</f>
        <v>498</v>
      </c>
      <c r="X8" s="13">
        <f t="shared" si="9"/>
        <v>386</v>
      </c>
      <c r="Y8" s="14">
        <f t="shared" ref="Y8:Y14" si="10">X8*100/W8</f>
        <v>77.510040160642575</v>
      </c>
      <c r="Z8" s="13">
        <f t="shared" ref="Z8:AA8" si="11">SUM(Z9:Z14)</f>
        <v>492</v>
      </c>
      <c r="AA8" s="13">
        <f t="shared" si="11"/>
        <v>242</v>
      </c>
      <c r="AB8" s="117">
        <f t="shared" ref="AB8:AB14" si="12">AA8*100/Z8</f>
        <v>49.1869918699187</v>
      </c>
      <c r="AC8" s="79">
        <f t="shared" ref="AC8" si="13">SUM(AC9:AC14)</f>
        <v>483</v>
      </c>
      <c r="AD8" s="79">
        <f>SUM(AD9:AD14)</f>
        <v>271</v>
      </c>
      <c r="AE8" s="117">
        <f t="shared" ref="AE8:AE14" si="14">AD8*100/AC8</f>
        <v>56.107660455486545</v>
      </c>
      <c r="AF8" s="79">
        <f t="shared" ref="AF8" si="15">SUM(AF9:AF14)</f>
        <v>489</v>
      </c>
      <c r="AG8" s="79">
        <f>SUM(AG9:AG14)</f>
        <v>292</v>
      </c>
      <c r="AH8" s="117">
        <f t="shared" ref="AH8:AH14" si="16">AG8*100/AF8</f>
        <v>59.713701431492844</v>
      </c>
      <c r="AI8" s="100">
        <f t="shared" ref="AI8" si="17">SUM(AI9:AI14)</f>
        <v>0</v>
      </c>
      <c r="AJ8" s="100">
        <f>SUM(AJ9:AJ14)</f>
        <v>0</v>
      </c>
      <c r="AK8" s="101" t="e">
        <f t="shared" ref="AK8:AK14" si="18">AJ8*100/AI8</f>
        <v>#DIV/0!</v>
      </c>
    </row>
    <row r="9" spans="1:37" ht="18.75" x14ac:dyDescent="0.3">
      <c r="A9" s="28" t="s">
        <v>2</v>
      </c>
      <c r="B9" s="29"/>
      <c r="C9" s="29"/>
      <c r="D9" s="30"/>
      <c r="E9" s="6">
        <f t="shared" ref="E9:E14" si="19">H9+K9+N9+Q9+T9+W9+Z9+AC9+AF9+AI9</f>
        <v>272</v>
      </c>
      <c r="F9" s="6">
        <f t="shared" ref="F9:F14" si="20">I9+L9+O9+R9+U9+X9+AA9+AD9+AG9+AJ9</f>
        <v>260</v>
      </c>
      <c r="G9" s="7">
        <f t="shared" ref="G9:G14" si="21">F9*100/E9</f>
        <v>95.588235294117652</v>
      </c>
      <c r="H9" s="6">
        <f>I4</f>
        <v>30</v>
      </c>
      <c r="I9" s="6">
        <v>28</v>
      </c>
      <c r="J9" s="7">
        <f t="shared" ref="J9:J14" si="22">I9*100/H9</f>
        <v>93.333333333333329</v>
      </c>
      <c r="K9" s="6">
        <f t="shared" ref="K9" si="23">L4</f>
        <v>30</v>
      </c>
      <c r="L9" s="6">
        <v>30</v>
      </c>
      <c r="M9" s="7">
        <f t="shared" si="2"/>
        <v>100</v>
      </c>
      <c r="N9" s="6">
        <f t="shared" ref="N9" si="24">O4</f>
        <v>30</v>
      </c>
      <c r="O9" s="6">
        <v>30</v>
      </c>
      <c r="P9" s="7">
        <f t="shared" si="4"/>
        <v>100</v>
      </c>
      <c r="Q9" s="6">
        <f>R4</f>
        <v>30</v>
      </c>
      <c r="R9" s="6">
        <v>30</v>
      </c>
      <c r="S9" s="7">
        <f t="shared" si="6"/>
        <v>100</v>
      </c>
      <c r="T9" s="6">
        <f>U4</f>
        <v>32</v>
      </c>
      <c r="U9" s="6">
        <v>24</v>
      </c>
      <c r="V9" s="7">
        <f t="shared" si="8"/>
        <v>75</v>
      </c>
      <c r="W9" s="6">
        <f>X4</f>
        <v>30</v>
      </c>
      <c r="X9" s="6">
        <v>30</v>
      </c>
      <c r="Y9" s="7">
        <f t="shared" si="10"/>
        <v>100</v>
      </c>
      <c r="Z9" s="6">
        <f t="shared" ref="Z9" si="25">AA4</f>
        <v>30</v>
      </c>
      <c r="AA9" s="6">
        <v>30</v>
      </c>
      <c r="AB9" s="7">
        <f t="shared" si="12"/>
        <v>100</v>
      </c>
      <c r="AC9" s="6">
        <f>AD4</f>
        <v>30</v>
      </c>
      <c r="AD9" s="6">
        <v>28</v>
      </c>
      <c r="AE9" s="7">
        <f t="shared" si="14"/>
        <v>93.333333333333329</v>
      </c>
      <c r="AF9" s="6">
        <f>AG4</f>
        <v>30</v>
      </c>
      <c r="AG9" s="6">
        <v>30</v>
      </c>
      <c r="AH9" s="7">
        <f t="shared" si="16"/>
        <v>100</v>
      </c>
      <c r="AI9" s="102">
        <f>AJ4</f>
        <v>0</v>
      </c>
      <c r="AJ9" s="102"/>
      <c r="AK9" s="103" t="e">
        <f t="shared" si="18"/>
        <v>#DIV/0!</v>
      </c>
    </row>
    <row r="10" spans="1:37" ht="18.75" x14ac:dyDescent="0.3">
      <c r="A10" s="28" t="s">
        <v>3</v>
      </c>
      <c r="B10" s="29"/>
      <c r="C10" s="29"/>
      <c r="D10" s="30"/>
      <c r="E10" s="6">
        <f t="shared" si="19"/>
        <v>544</v>
      </c>
      <c r="F10" s="6">
        <f t="shared" si="20"/>
        <v>468</v>
      </c>
      <c r="G10" s="7">
        <f t="shared" si="21"/>
        <v>86.029411764705884</v>
      </c>
      <c r="H10" s="6">
        <f>I4*2</f>
        <v>60</v>
      </c>
      <c r="I10" s="6">
        <v>45</v>
      </c>
      <c r="J10" s="7">
        <f t="shared" si="22"/>
        <v>75</v>
      </c>
      <c r="K10" s="6">
        <f t="shared" ref="K10" si="26">L4*2</f>
        <v>60</v>
      </c>
      <c r="L10" s="6">
        <v>60</v>
      </c>
      <c r="M10" s="7">
        <f t="shared" si="2"/>
        <v>100</v>
      </c>
      <c r="N10" s="6">
        <f t="shared" ref="N10" si="27">O4*2</f>
        <v>60</v>
      </c>
      <c r="O10" s="6">
        <v>50</v>
      </c>
      <c r="P10" s="7">
        <f t="shared" si="4"/>
        <v>83.333333333333329</v>
      </c>
      <c r="Q10" s="6">
        <f>R4*2</f>
        <v>60</v>
      </c>
      <c r="R10" s="6">
        <v>55</v>
      </c>
      <c r="S10" s="7">
        <f t="shared" si="6"/>
        <v>91.666666666666671</v>
      </c>
      <c r="T10" s="6">
        <f>U4*2</f>
        <v>64</v>
      </c>
      <c r="U10" s="6">
        <v>61</v>
      </c>
      <c r="V10" s="7">
        <f t="shared" si="8"/>
        <v>95.3125</v>
      </c>
      <c r="W10" s="6">
        <f>X4*2</f>
        <v>60</v>
      </c>
      <c r="X10" s="6">
        <v>54</v>
      </c>
      <c r="Y10" s="7">
        <f t="shared" si="10"/>
        <v>90</v>
      </c>
      <c r="Z10" s="6">
        <f t="shared" ref="Z10" si="28">AA4*2</f>
        <v>60</v>
      </c>
      <c r="AA10" s="6">
        <v>47</v>
      </c>
      <c r="AB10" s="7">
        <f t="shared" si="12"/>
        <v>78.333333333333329</v>
      </c>
      <c r="AC10" s="6">
        <f>AD4*2</f>
        <v>60</v>
      </c>
      <c r="AD10" s="6">
        <v>50</v>
      </c>
      <c r="AE10" s="7">
        <f t="shared" si="14"/>
        <v>83.333333333333329</v>
      </c>
      <c r="AF10" s="6">
        <f>AG4*2</f>
        <v>60</v>
      </c>
      <c r="AG10" s="6">
        <v>46</v>
      </c>
      <c r="AH10" s="7">
        <f t="shared" si="16"/>
        <v>76.666666666666671</v>
      </c>
      <c r="AI10" s="102">
        <f>AJ4*2</f>
        <v>0</v>
      </c>
      <c r="AJ10" s="102"/>
      <c r="AK10" s="103" t="e">
        <f t="shared" si="18"/>
        <v>#DIV/0!</v>
      </c>
    </row>
    <row r="11" spans="1:37" ht="18.75" x14ac:dyDescent="0.3">
      <c r="A11" s="28" t="s">
        <v>42</v>
      </c>
      <c r="B11" s="29"/>
      <c r="C11" s="29"/>
      <c r="D11" s="30"/>
      <c r="E11" s="6">
        <f t="shared" si="19"/>
        <v>816</v>
      </c>
      <c r="F11" s="6">
        <f t="shared" si="20"/>
        <v>572</v>
      </c>
      <c r="G11" s="7">
        <f t="shared" si="21"/>
        <v>70.098039215686271</v>
      </c>
      <c r="H11" s="6">
        <f>I4*3</f>
        <v>90</v>
      </c>
      <c r="I11" s="6">
        <v>37</v>
      </c>
      <c r="J11" s="7">
        <f t="shared" si="22"/>
        <v>41.111111111111114</v>
      </c>
      <c r="K11" s="6">
        <f t="shared" ref="K11" si="29">L4*3</f>
        <v>90</v>
      </c>
      <c r="L11" s="6">
        <v>76</v>
      </c>
      <c r="M11" s="7">
        <f t="shared" si="2"/>
        <v>84.444444444444443</v>
      </c>
      <c r="N11" s="6">
        <f t="shared" ref="N11" si="30">O4*3</f>
        <v>90</v>
      </c>
      <c r="O11" s="6">
        <v>58</v>
      </c>
      <c r="P11" s="7">
        <f t="shared" si="4"/>
        <v>64.444444444444443</v>
      </c>
      <c r="Q11" s="6">
        <f>R4*3</f>
        <v>90</v>
      </c>
      <c r="R11" s="6">
        <v>70</v>
      </c>
      <c r="S11" s="7">
        <f t="shared" si="6"/>
        <v>77.777777777777771</v>
      </c>
      <c r="T11" s="6">
        <f>U4*3</f>
        <v>96</v>
      </c>
      <c r="U11" s="6">
        <v>56</v>
      </c>
      <c r="V11" s="7">
        <f t="shared" si="8"/>
        <v>58.333333333333336</v>
      </c>
      <c r="W11" s="6">
        <f>X4*3</f>
        <v>90</v>
      </c>
      <c r="X11" s="6">
        <v>71</v>
      </c>
      <c r="Y11" s="7">
        <f t="shared" si="10"/>
        <v>78.888888888888886</v>
      </c>
      <c r="Z11" s="6">
        <f t="shared" ref="Z11" si="31">AA4*3</f>
        <v>90</v>
      </c>
      <c r="AA11" s="6">
        <v>69</v>
      </c>
      <c r="AB11" s="7">
        <f t="shared" si="12"/>
        <v>76.666666666666671</v>
      </c>
      <c r="AC11" s="6">
        <f>AD4*3</f>
        <v>90</v>
      </c>
      <c r="AD11" s="6">
        <v>65</v>
      </c>
      <c r="AE11" s="7">
        <f t="shared" si="14"/>
        <v>72.222222222222229</v>
      </c>
      <c r="AF11" s="6">
        <f>AG4*3</f>
        <v>90</v>
      </c>
      <c r="AG11" s="6">
        <v>70</v>
      </c>
      <c r="AH11" s="7">
        <f t="shared" si="16"/>
        <v>77.777777777777771</v>
      </c>
      <c r="AI11" s="102">
        <f>AJ4*3</f>
        <v>0</v>
      </c>
      <c r="AJ11" s="102"/>
      <c r="AK11" s="103" t="e">
        <f t="shared" si="18"/>
        <v>#DIV/0!</v>
      </c>
    </row>
    <row r="12" spans="1:37" ht="18.75" x14ac:dyDescent="0.3">
      <c r="A12" s="28" t="s">
        <v>4</v>
      </c>
      <c r="B12" s="29"/>
      <c r="C12" s="29"/>
      <c r="D12" s="30"/>
      <c r="E12" s="6">
        <f t="shared" si="19"/>
        <v>1088</v>
      </c>
      <c r="F12" s="6">
        <f t="shared" si="20"/>
        <v>351</v>
      </c>
      <c r="G12" s="7">
        <f t="shared" si="21"/>
        <v>32.261029411764703</v>
      </c>
      <c r="H12" s="6">
        <f>I4*4</f>
        <v>120</v>
      </c>
      <c r="I12" s="6">
        <v>58</v>
      </c>
      <c r="J12" s="7">
        <f t="shared" si="22"/>
        <v>48.333333333333336</v>
      </c>
      <c r="K12" s="6">
        <f t="shared" ref="K12" si="32">L4*4</f>
        <v>120</v>
      </c>
      <c r="L12" s="6">
        <v>55</v>
      </c>
      <c r="M12" s="81">
        <f t="shared" si="2"/>
        <v>45.833333333333336</v>
      </c>
      <c r="N12" s="80">
        <f t="shared" ref="N12" si="33">O4*4</f>
        <v>120</v>
      </c>
      <c r="O12" s="80">
        <v>23</v>
      </c>
      <c r="P12" s="81">
        <f t="shared" si="4"/>
        <v>19.166666666666668</v>
      </c>
      <c r="Q12" s="6">
        <f>R4*4</f>
        <v>120</v>
      </c>
      <c r="R12" s="6">
        <v>46</v>
      </c>
      <c r="S12" s="7">
        <f t="shared" si="6"/>
        <v>38.333333333333336</v>
      </c>
      <c r="T12" s="6">
        <f>U4*4</f>
        <v>128</v>
      </c>
      <c r="U12" s="6">
        <v>33</v>
      </c>
      <c r="V12" s="7">
        <f t="shared" si="8"/>
        <v>25.78125</v>
      </c>
      <c r="W12" s="6">
        <f>X4*4</f>
        <v>120</v>
      </c>
      <c r="X12" s="6">
        <v>71</v>
      </c>
      <c r="Y12" s="7">
        <f t="shared" si="10"/>
        <v>59.166666666666664</v>
      </c>
      <c r="Z12" s="6">
        <f t="shared" ref="Z12" si="34">AA4*4</f>
        <v>120</v>
      </c>
      <c r="AA12" s="6">
        <v>16</v>
      </c>
      <c r="AB12" s="7">
        <f t="shared" si="12"/>
        <v>13.333333333333334</v>
      </c>
      <c r="AC12" s="6">
        <f>AD4*4</f>
        <v>120</v>
      </c>
      <c r="AD12" s="6">
        <v>39</v>
      </c>
      <c r="AE12" s="119">
        <f t="shared" si="14"/>
        <v>32.5</v>
      </c>
      <c r="AF12" s="80">
        <f>AG4*4</f>
        <v>120</v>
      </c>
      <c r="AG12" s="6">
        <v>10</v>
      </c>
      <c r="AH12" s="81">
        <f t="shared" si="16"/>
        <v>8.3333333333333339</v>
      </c>
      <c r="AI12" s="102">
        <f>AJ4*4</f>
        <v>0</v>
      </c>
      <c r="AJ12" s="102"/>
      <c r="AK12" s="103" t="e">
        <f t="shared" si="18"/>
        <v>#DIV/0!</v>
      </c>
    </row>
    <row r="13" spans="1:37" ht="18.75" x14ac:dyDescent="0.3">
      <c r="A13" s="28" t="s">
        <v>5</v>
      </c>
      <c r="B13" s="29"/>
      <c r="C13" s="29"/>
      <c r="D13" s="30"/>
      <c r="E13" s="6">
        <f t="shared" si="19"/>
        <v>1084</v>
      </c>
      <c r="F13" s="6">
        <f t="shared" si="20"/>
        <v>439</v>
      </c>
      <c r="G13" s="7">
        <f t="shared" si="21"/>
        <v>40.498154981549817</v>
      </c>
      <c r="H13" s="6">
        <f>(I4-I5)*4</f>
        <v>120</v>
      </c>
      <c r="I13" s="6">
        <v>77</v>
      </c>
      <c r="J13" s="7">
        <f t="shared" si="22"/>
        <v>64.166666666666671</v>
      </c>
      <c r="K13" s="6">
        <f>(L4-L5)*4</f>
        <v>120</v>
      </c>
      <c r="L13" s="6">
        <v>21</v>
      </c>
      <c r="M13" s="81">
        <f t="shared" si="2"/>
        <v>17.5</v>
      </c>
      <c r="N13" s="80">
        <f>(O4-O5)*4</f>
        <v>120</v>
      </c>
      <c r="O13" s="80">
        <v>31</v>
      </c>
      <c r="P13" s="81">
        <f t="shared" si="4"/>
        <v>25.833333333333332</v>
      </c>
      <c r="Q13" s="6">
        <f>(R4-R5)*4</f>
        <v>120</v>
      </c>
      <c r="R13" s="92">
        <v>1</v>
      </c>
      <c r="S13" s="56">
        <f t="shared" si="6"/>
        <v>0.83333333333333337</v>
      </c>
      <c r="T13" s="6">
        <f>(U4-U5)*4</f>
        <v>124</v>
      </c>
      <c r="U13" s="6">
        <v>47</v>
      </c>
      <c r="V13" s="7">
        <f t="shared" si="8"/>
        <v>37.903225806451616</v>
      </c>
      <c r="W13" s="6">
        <f>(X4-X5)*4</f>
        <v>120</v>
      </c>
      <c r="X13" s="6">
        <v>87</v>
      </c>
      <c r="Y13" s="7">
        <f t="shared" si="10"/>
        <v>72.5</v>
      </c>
      <c r="Z13" s="6">
        <f>(AA4-AA5)*4</f>
        <v>120</v>
      </c>
      <c r="AA13" s="6">
        <v>43</v>
      </c>
      <c r="AB13" s="7">
        <f t="shared" si="12"/>
        <v>35.833333333333336</v>
      </c>
      <c r="AC13" s="6">
        <f>(AD4-AD5)*4</f>
        <v>120</v>
      </c>
      <c r="AD13" s="6">
        <v>43</v>
      </c>
      <c r="AE13" s="119">
        <f t="shared" si="14"/>
        <v>35.833333333333336</v>
      </c>
      <c r="AF13" s="80">
        <f>(AG4-AG5)*4</f>
        <v>120</v>
      </c>
      <c r="AG13" s="6">
        <v>89</v>
      </c>
      <c r="AH13" s="7">
        <f t="shared" si="16"/>
        <v>74.166666666666671</v>
      </c>
      <c r="AI13" s="102">
        <f>(AJ4-AJ5)*4</f>
        <v>0</v>
      </c>
      <c r="AJ13" s="102"/>
      <c r="AK13" s="103" t="e">
        <f t="shared" si="18"/>
        <v>#DIV/0!</v>
      </c>
    </row>
    <row r="14" spans="1:37" ht="18.75" x14ac:dyDescent="0.3">
      <c r="A14" s="31" t="s">
        <v>6</v>
      </c>
      <c r="B14" s="32"/>
      <c r="C14" s="32"/>
      <c r="D14" s="33"/>
      <c r="E14" s="8">
        <f t="shared" si="19"/>
        <v>675</v>
      </c>
      <c r="F14" s="8">
        <f t="shared" si="20"/>
        <v>521</v>
      </c>
      <c r="G14" s="9">
        <f t="shared" si="21"/>
        <v>77.18518518518519</v>
      </c>
      <c r="H14" s="8">
        <f>(I4-I6)*3</f>
        <v>81</v>
      </c>
      <c r="I14" s="8">
        <v>30</v>
      </c>
      <c r="J14" s="118">
        <f t="shared" si="22"/>
        <v>37.037037037037038</v>
      </c>
      <c r="K14" s="8">
        <f>(L4-L6)*3</f>
        <v>84</v>
      </c>
      <c r="L14" s="8">
        <v>80</v>
      </c>
      <c r="M14" s="9">
        <f t="shared" si="2"/>
        <v>95.238095238095241</v>
      </c>
      <c r="N14" s="8">
        <f>(O4-O6)*3</f>
        <v>75</v>
      </c>
      <c r="O14" s="8">
        <v>71</v>
      </c>
      <c r="P14" s="9">
        <f t="shared" si="4"/>
        <v>94.666666666666671</v>
      </c>
      <c r="Q14" s="8">
        <f>(R4-R6)*3</f>
        <v>72</v>
      </c>
      <c r="R14" s="8">
        <v>65</v>
      </c>
      <c r="S14" s="9">
        <f t="shared" si="6"/>
        <v>90.277777777777771</v>
      </c>
      <c r="T14" s="8">
        <f>(U4-U6)*3</f>
        <v>81</v>
      </c>
      <c r="U14" s="8">
        <v>72</v>
      </c>
      <c r="V14" s="9">
        <f t="shared" si="8"/>
        <v>88.888888888888886</v>
      </c>
      <c r="W14" s="8">
        <f>(X4-X6)*3</f>
        <v>78</v>
      </c>
      <c r="X14" s="8">
        <v>73</v>
      </c>
      <c r="Y14" s="9">
        <f t="shared" si="10"/>
        <v>93.589743589743591</v>
      </c>
      <c r="Z14" s="8">
        <f>(AA4-AA6)*3</f>
        <v>72</v>
      </c>
      <c r="AA14" s="8">
        <v>37</v>
      </c>
      <c r="AB14" s="9">
        <f t="shared" si="12"/>
        <v>51.388888888888886</v>
      </c>
      <c r="AC14" s="8">
        <f>(AD4-AD6)*3</f>
        <v>63</v>
      </c>
      <c r="AD14" s="8">
        <v>46</v>
      </c>
      <c r="AE14" s="9">
        <f t="shared" si="14"/>
        <v>73.015873015873012</v>
      </c>
      <c r="AF14" s="8">
        <f>(AG4-AG6)*3</f>
        <v>69</v>
      </c>
      <c r="AG14" s="8">
        <v>47</v>
      </c>
      <c r="AH14" s="9">
        <f t="shared" si="16"/>
        <v>68.115942028985501</v>
      </c>
      <c r="AI14" s="104">
        <f>(AJ4-AJ6)*3</f>
        <v>0</v>
      </c>
      <c r="AJ14" s="104"/>
      <c r="AK14" s="105" t="e">
        <f t="shared" si="18"/>
        <v>#DIV/0!</v>
      </c>
    </row>
    <row r="15" spans="1:37" ht="6" customHeight="1" x14ac:dyDescent="0.35">
      <c r="A15" s="1"/>
      <c r="B15" s="1"/>
      <c r="C15" s="1"/>
      <c r="D15" s="1"/>
      <c r="E15" s="2"/>
      <c r="F15" s="2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06"/>
      <c r="AJ15" s="106"/>
      <c r="AK15" s="107"/>
    </row>
    <row r="16" spans="1:37" ht="18.75" x14ac:dyDescent="0.3">
      <c r="A16" s="44" t="s">
        <v>46</v>
      </c>
      <c r="B16" s="45"/>
      <c r="C16" s="45"/>
      <c r="D16" s="46"/>
      <c r="E16" s="156" t="s">
        <v>48</v>
      </c>
      <c r="F16" s="157"/>
      <c r="G16" s="38" t="s">
        <v>40</v>
      </c>
      <c r="H16" s="156" t="s">
        <v>48</v>
      </c>
      <c r="I16" s="157"/>
      <c r="J16" s="38" t="s">
        <v>40</v>
      </c>
      <c r="K16" s="156" t="s">
        <v>48</v>
      </c>
      <c r="L16" s="157"/>
      <c r="M16" s="38" t="s">
        <v>40</v>
      </c>
      <c r="N16" s="156" t="s">
        <v>48</v>
      </c>
      <c r="O16" s="157"/>
      <c r="P16" s="38" t="s">
        <v>40</v>
      </c>
      <c r="Q16" s="156" t="s">
        <v>48</v>
      </c>
      <c r="R16" s="157"/>
      <c r="S16" s="38" t="s">
        <v>40</v>
      </c>
      <c r="T16" s="156" t="s">
        <v>48</v>
      </c>
      <c r="U16" s="157"/>
      <c r="V16" s="38" t="s">
        <v>40</v>
      </c>
      <c r="W16" s="156" t="s">
        <v>48</v>
      </c>
      <c r="X16" s="157"/>
      <c r="Y16" s="38" t="s">
        <v>40</v>
      </c>
      <c r="Z16" s="156" t="s">
        <v>48</v>
      </c>
      <c r="AA16" s="157"/>
      <c r="AB16" s="38" t="s">
        <v>40</v>
      </c>
      <c r="AC16" s="156" t="s">
        <v>48</v>
      </c>
      <c r="AD16" s="157"/>
      <c r="AE16" s="38" t="s">
        <v>40</v>
      </c>
      <c r="AF16" s="156" t="s">
        <v>48</v>
      </c>
      <c r="AG16" s="157"/>
      <c r="AH16" s="38" t="s">
        <v>40</v>
      </c>
      <c r="AI16" s="128" t="s">
        <v>48</v>
      </c>
      <c r="AJ16" s="129"/>
      <c r="AK16" s="108" t="s">
        <v>40</v>
      </c>
    </row>
    <row r="17" spans="1:37" ht="18.75" x14ac:dyDescent="0.3">
      <c r="A17" s="37" t="s">
        <v>27</v>
      </c>
      <c r="B17" s="34"/>
      <c r="C17" s="34"/>
      <c r="D17" s="34"/>
      <c r="E17" s="158">
        <f>H17+K17+N17+Q17+T17+W17+Z17+AC17+AF17+AI17</f>
        <v>419</v>
      </c>
      <c r="F17" s="159"/>
      <c r="G17" s="49"/>
      <c r="H17" s="142">
        <v>42</v>
      </c>
      <c r="I17" s="143"/>
      <c r="J17" s="50"/>
      <c r="K17" s="142">
        <v>47</v>
      </c>
      <c r="L17" s="143"/>
      <c r="M17" s="50"/>
      <c r="N17" s="142">
        <v>57</v>
      </c>
      <c r="O17" s="143"/>
      <c r="P17" s="50"/>
      <c r="Q17" s="142">
        <v>35</v>
      </c>
      <c r="R17" s="143"/>
      <c r="S17" s="50"/>
      <c r="T17" s="144">
        <v>46</v>
      </c>
      <c r="U17" s="145"/>
      <c r="V17" s="50"/>
      <c r="W17" s="142">
        <v>57</v>
      </c>
      <c r="X17" s="143"/>
      <c r="Y17" s="50"/>
      <c r="Z17" s="142">
        <v>46</v>
      </c>
      <c r="AA17" s="143"/>
      <c r="AB17" s="50"/>
      <c r="AC17" s="142">
        <v>41</v>
      </c>
      <c r="AD17" s="143"/>
      <c r="AE17" s="50"/>
      <c r="AF17" s="142">
        <v>48</v>
      </c>
      <c r="AG17" s="143"/>
      <c r="AH17" s="50"/>
      <c r="AI17" s="130"/>
      <c r="AJ17" s="131"/>
      <c r="AK17" s="109"/>
    </row>
    <row r="18" spans="1:37" ht="18.75" x14ac:dyDescent="0.3">
      <c r="A18" s="25" t="s">
        <v>7</v>
      </c>
      <c r="B18" s="26"/>
      <c r="C18" s="26"/>
      <c r="D18" s="26"/>
      <c r="E18" s="132">
        <f t="shared" ref="E18:E28" si="35">H18+K18+N18+Q18+T18+W18+Z18+AC18+AF18+AI18</f>
        <v>135</v>
      </c>
      <c r="F18" s="149"/>
      <c r="G18" s="81">
        <f>E18*100/$E$17</f>
        <v>32.219570405727922</v>
      </c>
      <c r="H18" s="136">
        <f>H17-H19</f>
        <v>25</v>
      </c>
      <c r="I18" s="137"/>
      <c r="J18" s="81">
        <f>H18*100/$H$17</f>
        <v>59.523809523809526</v>
      </c>
      <c r="K18" s="136">
        <f>K17-K19</f>
        <v>7</v>
      </c>
      <c r="L18" s="137"/>
      <c r="M18" s="81">
        <f>K18*100/$K$17</f>
        <v>14.893617021276595</v>
      </c>
      <c r="N18" s="136">
        <f>N17-N19</f>
        <v>11</v>
      </c>
      <c r="O18" s="137"/>
      <c r="P18" s="81">
        <f>N18*100/$N$17</f>
        <v>19.298245614035089</v>
      </c>
      <c r="Q18" s="136">
        <f>Q17-Q19</f>
        <v>1</v>
      </c>
      <c r="R18" s="137"/>
      <c r="S18" s="81">
        <f>Q18*100/$Q$17</f>
        <v>2.8571428571428572</v>
      </c>
      <c r="T18" s="140">
        <f>T17-T19</f>
        <v>7</v>
      </c>
      <c r="U18" s="141"/>
      <c r="V18" s="7">
        <f>T18*100/$T$17</f>
        <v>15.217391304347826</v>
      </c>
      <c r="W18" s="132">
        <f>W17-W19</f>
        <v>21</v>
      </c>
      <c r="X18" s="133"/>
      <c r="Y18" s="7">
        <f>W18*100/$W$17</f>
        <v>36.842105263157897</v>
      </c>
      <c r="Z18" s="132">
        <f>Z17-Z19</f>
        <v>11</v>
      </c>
      <c r="AA18" s="133"/>
      <c r="AB18" s="7">
        <f>Z18*100/$Z$17</f>
        <v>23.913043478260871</v>
      </c>
      <c r="AC18" s="132">
        <f>AC17-AC19</f>
        <v>17</v>
      </c>
      <c r="AD18" s="133"/>
      <c r="AE18" s="81">
        <f>AC18*100/$AC$17</f>
        <v>41.463414634146339</v>
      </c>
      <c r="AF18" s="136">
        <f>AF17-AF19</f>
        <v>35</v>
      </c>
      <c r="AG18" s="137"/>
      <c r="AH18" s="81">
        <f>AF18*100/$AF$17</f>
        <v>72.916666666666671</v>
      </c>
      <c r="AI18" s="124"/>
      <c r="AJ18" s="125"/>
      <c r="AK18" s="103" t="e">
        <f>AI18*100/$AI$17</f>
        <v>#DIV/0!</v>
      </c>
    </row>
    <row r="19" spans="1:37" ht="18.75" x14ac:dyDescent="0.3">
      <c r="A19" s="28" t="s">
        <v>8</v>
      </c>
      <c r="B19" s="29"/>
      <c r="C19" s="29"/>
      <c r="D19" s="29"/>
      <c r="E19" s="132">
        <f t="shared" si="35"/>
        <v>284</v>
      </c>
      <c r="F19" s="149"/>
      <c r="G19" s="7">
        <f>E19*100/$E$17</f>
        <v>67.780429594272078</v>
      </c>
      <c r="H19" s="132">
        <v>17</v>
      </c>
      <c r="I19" s="133"/>
      <c r="J19" s="7">
        <f>H19*100/$H$17</f>
        <v>40.476190476190474</v>
      </c>
      <c r="K19" s="132">
        <v>40</v>
      </c>
      <c r="L19" s="133"/>
      <c r="M19" s="7">
        <f>K19*100/$K$17</f>
        <v>85.106382978723403</v>
      </c>
      <c r="N19" s="132">
        <v>46</v>
      </c>
      <c r="O19" s="133"/>
      <c r="P19" s="7">
        <f>N19*100/N17</f>
        <v>80.701754385964918</v>
      </c>
      <c r="Q19" s="132">
        <v>34</v>
      </c>
      <c r="R19" s="133"/>
      <c r="S19" s="7">
        <f>Q19*100/$Q$17</f>
        <v>97.142857142857139</v>
      </c>
      <c r="T19" s="140">
        <v>39</v>
      </c>
      <c r="U19" s="141"/>
      <c r="V19" s="7">
        <f>T19*100/$T$17</f>
        <v>84.782608695652172</v>
      </c>
      <c r="W19" s="132">
        <v>36</v>
      </c>
      <c r="X19" s="133"/>
      <c r="Y19" s="7">
        <f>W19*100/$W$17</f>
        <v>63.157894736842103</v>
      </c>
      <c r="Z19" s="132">
        <v>35</v>
      </c>
      <c r="AA19" s="133"/>
      <c r="AB19" s="7">
        <f>Z19*100/$Z$17</f>
        <v>76.086956521739125</v>
      </c>
      <c r="AC19" s="132">
        <v>24</v>
      </c>
      <c r="AD19" s="133"/>
      <c r="AE19" s="81">
        <f>AC19*100/$AC$17</f>
        <v>58.536585365853661</v>
      </c>
      <c r="AF19" s="136">
        <v>13</v>
      </c>
      <c r="AG19" s="137"/>
      <c r="AH19" s="81">
        <f>AF19*100/$AF$17</f>
        <v>27.083333333333332</v>
      </c>
      <c r="AI19" s="124"/>
      <c r="AJ19" s="125"/>
      <c r="AK19" s="103" t="e">
        <f>AI19*100/$AI$17</f>
        <v>#DIV/0!</v>
      </c>
    </row>
    <row r="20" spans="1:37" ht="18.75" x14ac:dyDescent="0.3">
      <c r="A20" s="39" t="s">
        <v>9</v>
      </c>
      <c r="B20" s="40"/>
      <c r="C20" s="40"/>
      <c r="D20" s="40"/>
      <c r="E20" s="138"/>
      <c r="F20" s="151"/>
      <c r="G20" s="41"/>
      <c r="H20" s="138"/>
      <c r="I20" s="139"/>
      <c r="J20" s="42"/>
      <c r="K20" s="138"/>
      <c r="L20" s="139"/>
      <c r="M20" s="42"/>
      <c r="N20" s="138"/>
      <c r="O20" s="139"/>
      <c r="P20" s="42"/>
      <c r="Q20" s="138"/>
      <c r="R20" s="139"/>
      <c r="S20" s="42"/>
      <c r="T20" s="138"/>
      <c r="U20" s="139"/>
      <c r="V20" s="43"/>
      <c r="W20" s="138"/>
      <c r="X20" s="139"/>
      <c r="Y20" s="43"/>
      <c r="Z20" s="138"/>
      <c r="AA20" s="139"/>
      <c r="AB20" s="42"/>
      <c r="AC20" s="138"/>
      <c r="AD20" s="139"/>
      <c r="AE20" s="42"/>
      <c r="AF20" s="138"/>
      <c r="AG20" s="139"/>
      <c r="AH20" s="42"/>
      <c r="AI20" s="124"/>
      <c r="AJ20" s="125"/>
      <c r="AK20" s="102"/>
    </row>
    <row r="21" spans="1:37" ht="18.75" x14ac:dyDescent="0.3">
      <c r="A21" s="35" t="s">
        <v>10</v>
      </c>
      <c r="B21" s="29" t="s">
        <v>18</v>
      </c>
      <c r="C21" s="29"/>
      <c r="D21" s="29"/>
      <c r="E21" s="132">
        <f t="shared" si="35"/>
        <v>47</v>
      </c>
      <c r="F21" s="149"/>
      <c r="G21" s="7">
        <f>E21*100/$E$17</f>
        <v>11.217183770883056</v>
      </c>
      <c r="H21" s="132">
        <v>7</v>
      </c>
      <c r="I21" s="133"/>
      <c r="J21" s="7">
        <f>H21*100/$H$17</f>
        <v>16.666666666666668</v>
      </c>
      <c r="K21" s="132">
        <v>0</v>
      </c>
      <c r="L21" s="133"/>
      <c r="M21" s="7">
        <f>K21*100/$K$17</f>
        <v>0</v>
      </c>
      <c r="N21" s="132">
        <v>15</v>
      </c>
      <c r="O21" s="133"/>
      <c r="P21" s="7">
        <f>N21*100/$N$17</f>
        <v>26.315789473684209</v>
      </c>
      <c r="Q21" s="132">
        <v>0</v>
      </c>
      <c r="R21" s="133"/>
      <c r="S21" s="7">
        <f>Q21*100/$Q$17</f>
        <v>0</v>
      </c>
      <c r="T21" s="132">
        <v>0</v>
      </c>
      <c r="U21" s="133"/>
      <c r="V21" s="7">
        <f>T21*100/$T$17</f>
        <v>0</v>
      </c>
      <c r="W21" s="132">
        <v>7</v>
      </c>
      <c r="X21" s="133"/>
      <c r="Y21" s="7">
        <f>W21*100/$W$17</f>
        <v>12.280701754385966</v>
      </c>
      <c r="Z21" s="132">
        <v>11</v>
      </c>
      <c r="AA21" s="133"/>
      <c r="AB21" s="7">
        <f>Z21*100/$Z$17</f>
        <v>23.913043478260871</v>
      </c>
      <c r="AC21" s="132">
        <v>0</v>
      </c>
      <c r="AD21" s="133"/>
      <c r="AE21" s="7">
        <f>AC21*100/$AC$17</f>
        <v>0</v>
      </c>
      <c r="AF21" s="132">
        <v>7</v>
      </c>
      <c r="AG21" s="133"/>
      <c r="AH21" s="7">
        <f>AF21*100/$AF$17</f>
        <v>14.583333333333334</v>
      </c>
      <c r="AI21" s="124">
        <v>0</v>
      </c>
      <c r="AJ21" s="125"/>
      <c r="AK21" s="103" t="e">
        <f>AI21*100/$AI$17</f>
        <v>#DIV/0!</v>
      </c>
    </row>
    <row r="22" spans="1:37" ht="18.75" x14ac:dyDescent="0.3">
      <c r="A22" s="35" t="s">
        <v>11</v>
      </c>
      <c r="B22" s="29" t="s">
        <v>19</v>
      </c>
      <c r="C22" s="29"/>
      <c r="D22" s="29"/>
      <c r="E22" s="132">
        <f t="shared" si="35"/>
        <v>197</v>
      </c>
      <c r="F22" s="149"/>
      <c r="G22" s="7">
        <f t="shared" ref="G22:G28" si="36">E22*100/$E$17</f>
        <v>47.016706443914082</v>
      </c>
      <c r="H22" s="132">
        <v>7</v>
      </c>
      <c r="I22" s="133"/>
      <c r="J22" s="7">
        <f t="shared" ref="J22:J28" si="37">H22*100/$H$17</f>
        <v>16.666666666666668</v>
      </c>
      <c r="K22" s="132">
        <v>40</v>
      </c>
      <c r="L22" s="133"/>
      <c r="M22" s="7">
        <f t="shared" ref="M22:M28" si="38">K22*100/$K$17</f>
        <v>85.106382978723403</v>
      </c>
      <c r="N22" s="132">
        <v>29</v>
      </c>
      <c r="O22" s="133"/>
      <c r="P22" s="7">
        <f t="shared" ref="P22:P28" si="39">N22*100/$N$17</f>
        <v>50.877192982456137</v>
      </c>
      <c r="Q22" s="132">
        <v>32</v>
      </c>
      <c r="R22" s="133"/>
      <c r="S22" s="7">
        <f t="shared" ref="S22:S28" si="40">Q22*100/$Q$17</f>
        <v>91.428571428571431</v>
      </c>
      <c r="T22" s="132">
        <v>37</v>
      </c>
      <c r="U22" s="133"/>
      <c r="V22" s="7">
        <f t="shared" ref="V22:V28" si="41">T22*100/$T$17</f>
        <v>80.434782608695656</v>
      </c>
      <c r="W22" s="132">
        <v>27</v>
      </c>
      <c r="X22" s="133"/>
      <c r="Y22" s="7">
        <f t="shared" ref="Y22:Y28" si="42">W22*100/$W$17</f>
        <v>47.368421052631582</v>
      </c>
      <c r="Z22" s="132">
        <v>24</v>
      </c>
      <c r="AA22" s="133"/>
      <c r="AB22" s="7">
        <f t="shared" ref="AB22:AB28" si="43">Z22*100/$Z$17</f>
        <v>52.173913043478258</v>
      </c>
      <c r="AC22" s="132">
        <v>0</v>
      </c>
      <c r="AD22" s="133"/>
      <c r="AE22" s="7">
        <f t="shared" ref="AE22:AE28" si="44">AC22*100/$AC$17</f>
        <v>0</v>
      </c>
      <c r="AF22" s="132">
        <v>1</v>
      </c>
      <c r="AG22" s="133"/>
      <c r="AH22" s="7">
        <f t="shared" ref="AH22:AH28" si="45">AF22*100/$AF$17</f>
        <v>2.0833333333333335</v>
      </c>
      <c r="AI22" s="124">
        <v>0</v>
      </c>
      <c r="AJ22" s="125"/>
      <c r="AK22" s="103" t="e">
        <f t="shared" ref="AK22:AK28" si="46">AI22*100/$AI$17</f>
        <v>#DIV/0!</v>
      </c>
    </row>
    <row r="23" spans="1:37" ht="18.75" x14ac:dyDescent="0.3">
      <c r="A23" s="35" t="s">
        <v>12</v>
      </c>
      <c r="B23" s="29" t="s">
        <v>20</v>
      </c>
      <c r="C23" s="29"/>
      <c r="D23" s="29"/>
      <c r="E23" s="132">
        <f t="shared" si="35"/>
        <v>1</v>
      </c>
      <c r="F23" s="149"/>
      <c r="G23" s="7">
        <f t="shared" si="36"/>
        <v>0.2386634844868735</v>
      </c>
      <c r="H23" s="132">
        <v>0</v>
      </c>
      <c r="I23" s="133"/>
      <c r="J23" s="7">
        <f t="shared" si="37"/>
        <v>0</v>
      </c>
      <c r="K23" s="132">
        <v>0</v>
      </c>
      <c r="L23" s="133"/>
      <c r="M23" s="7">
        <f t="shared" si="38"/>
        <v>0</v>
      </c>
      <c r="N23" s="132">
        <v>0</v>
      </c>
      <c r="O23" s="133"/>
      <c r="P23" s="7">
        <f t="shared" si="39"/>
        <v>0</v>
      </c>
      <c r="Q23" s="132">
        <v>1</v>
      </c>
      <c r="R23" s="133"/>
      <c r="S23" s="7">
        <f t="shared" si="40"/>
        <v>2.8571428571428572</v>
      </c>
      <c r="T23" s="132">
        <v>0</v>
      </c>
      <c r="U23" s="133"/>
      <c r="V23" s="7">
        <f t="shared" si="41"/>
        <v>0</v>
      </c>
      <c r="W23" s="132">
        <v>0</v>
      </c>
      <c r="X23" s="133"/>
      <c r="Y23" s="7">
        <f t="shared" si="42"/>
        <v>0</v>
      </c>
      <c r="Z23" s="132">
        <v>0</v>
      </c>
      <c r="AA23" s="133"/>
      <c r="AB23" s="7">
        <f t="shared" si="43"/>
        <v>0</v>
      </c>
      <c r="AC23" s="132">
        <v>0</v>
      </c>
      <c r="AD23" s="133"/>
      <c r="AE23" s="7">
        <f t="shared" si="44"/>
        <v>0</v>
      </c>
      <c r="AF23" s="132">
        <v>0</v>
      </c>
      <c r="AG23" s="133"/>
      <c r="AH23" s="7">
        <f t="shared" si="45"/>
        <v>0</v>
      </c>
      <c r="AI23" s="124">
        <v>0</v>
      </c>
      <c r="AJ23" s="125"/>
      <c r="AK23" s="103" t="e">
        <f t="shared" si="46"/>
        <v>#DIV/0!</v>
      </c>
    </row>
    <row r="24" spans="1:37" ht="18.75" x14ac:dyDescent="0.3">
      <c r="A24" s="35" t="s">
        <v>13</v>
      </c>
      <c r="B24" s="29" t="s">
        <v>21</v>
      </c>
      <c r="C24" s="29"/>
      <c r="D24" s="29"/>
      <c r="E24" s="132">
        <f t="shared" si="35"/>
        <v>5</v>
      </c>
      <c r="F24" s="149"/>
      <c r="G24" s="7">
        <f t="shared" si="36"/>
        <v>1.1933174224343674</v>
      </c>
      <c r="H24" s="132">
        <v>1</v>
      </c>
      <c r="I24" s="133"/>
      <c r="J24" s="7">
        <f t="shared" si="37"/>
        <v>2.3809523809523809</v>
      </c>
      <c r="K24" s="132">
        <v>0</v>
      </c>
      <c r="L24" s="133"/>
      <c r="M24" s="7">
        <f t="shared" si="38"/>
        <v>0</v>
      </c>
      <c r="N24" s="132">
        <v>0</v>
      </c>
      <c r="O24" s="133"/>
      <c r="P24" s="7">
        <f t="shared" si="39"/>
        <v>0</v>
      </c>
      <c r="Q24" s="132">
        <v>0</v>
      </c>
      <c r="R24" s="133"/>
      <c r="S24" s="7">
        <f t="shared" si="40"/>
        <v>0</v>
      </c>
      <c r="T24" s="132">
        <v>0</v>
      </c>
      <c r="U24" s="133"/>
      <c r="V24" s="7">
        <f t="shared" si="41"/>
        <v>0</v>
      </c>
      <c r="W24" s="132">
        <v>1</v>
      </c>
      <c r="X24" s="133"/>
      <c r="Y24" s="7">
        <f t="shared" si="42"/>
        <v>1.7543859649122806</v>
      </c>
      <c r="Z24" s="132">
        <v>0</v>
      </c>
      <c r="AA24" s="133"/>
      <c r="AB24" s="7">
        <f t="shared" si="43"/>
        <v>0</v>
      </c>
      <c r="AC24" s="132">
        <v>3</v>
      </c>
      <c r="AD24" s="133"/>
      <c r="AE24" s="7">
        <f t="shared" si="44"/>
        <v>7.3170731707317076</v>
      </c>
      <c r="AF24" s="132">
        <v>0</v>
      </c>
      <c r="AG24" s="133"/>
      <c r="AH24" s="7">
        <f t="shared" si="45"/>
        <v>0</v>
      </c>
      <c r="AI24" s="124">
        <v>0</v>
      </c>
      <c r="AJ24" s="125"/>
      <c r="AK24" s="103" t="e">
        <f t="shared" si="46"/>
        <v>#DIV/0!</v>
      </c>
    </row>
    <row r="25" spans="1:37" ht="18.75" x14ac:dyDescent="0.3">
      <c r="A25" s="35" t="s">
        <v>14</v>
      </c>
      <c r="B25" s="29" t="s">
        <v>22</v>
      </c>
      <c r="C25" s="29"/>
      <c r="D25" s="29"/>
      <c r="E25" s="132">
        <f t="shared" si="35"/>
        <v>0</v>
      </c>
      <c r="F25" s="149"/>
      <c r="G25" s="7">
        <f t="shared" si="36"/>
        <v>0</v>
      </c>
      <c r="H25" s="132">
        <v>0</v>
      </c>
      <c r="I25" s="133"/>
      <c r="J25" s="7">
        <f t="shared" si="37"/>
        <v>0</v>
      </c>
      <c r="K25" s="132">
        <v>0</v>
      </c>
      <c r="L25" s="133"/>
      <c r="M25" s="7">
        <f t="shared" si="38"/>
        <v>0</v>
      </c>
      <c r="N25" s="132">
        <v>0</v>
      </c>
      <c r="O25" s="133"/>
      <c r="P25" s="7">
        <f t="shared" si="39"/>
        <v>0</v>
      </c>
      <c r="Q25" s="132">
        <v>0</v>
      </c>
      <c r="R25" s="133"/>
      <c r="S25" s="7">
        <f t="shared" si="40"/>
        <v>0</v>
      </c>
      <c r="T25" s="132">
        <v>0</v>
      </c>
      <c r="U25" s="133"/>
      <c r="V25" s="7">
        <f t="shared" si="41"/>
        <v>0</v>
      </c>
      <c r="W25" s="132">
        <v>0</v>
      </c>
      <c r="X25" s="133"/>
      <c r="Y25" s="7">
        <f t="shared" si="42"/>
        <v>0</v>
      </c>
      <c r="Z25" s="132">
        <v>0</v>
      </c>
      <c r="AA25" s="133"/>
      <c r="AB25" s="7">
        <f t="shared" si="43"/>
        <v>0</v>
      </c>
      <c r="AC25" s="132">
        <v>0</v>
      </c>
      <c r="AD25" s="133"/>
      <c r="AE25" s="7">
        <f t="shared" si="44"/>
        <v>0</v>
      </c>
      <c r="AF25" s="132">
        <v>0</v>
      </c>
      <c r="AG25" s="133"/>
      <c r="AH25" s="7">
        <f t="shared" si="45"/>
        <v>0</v>
      </c>
      <c r="AI25" s="124">
        <v>0</v>
      </c>
      <c r="AJ25" s="125"/>
      <c r="AK25" s="103" t="e">
        <f t="shared" si="46"/>
        <v>#DIV/0!</v>
      </c>
    </row>
    <row r="26" spans="1:37" ht="18.75" x14ac:dyDescent="0.3">
      <c r="A26" s="35" t="s">
        <v>15</v>
      </c>
      <c r="B26" s="29" t="s">
        <v>23</v>
      </c>
      <c r="C26" s="29"/>
      <c r="D26" s="29"/>
      <c r="E26" s="132">
        <f t="shared" si="35"/>
        <v>1</v>
      </c>
      <c r="F26" s="149"/>
      <c r="G26" s="7">
        <f t="shared" si="36"/>
        <v>0.2386634844868735</v>
      </c>
      <c r="H26" s="132">
        <v>0</v>
      </c>
      <c r="I26" s="133"/>
      <c r="J26" s="7">
        <f t="shared" si="37"/>
        <v>0</v>
      </c>
      <c r="K26" s="132">
        <v>0</v>
      </c>
      <c r="L26" s="133"/>
      <c r="M26" s="7">
        <f t="shared" si="38"/>
        <v>0</v>
      </c>
      <c r="N26" s="132">
        <v>0</v>
      </c>
      <c r="O26" s="133"/>
      <c r="P26" s="7">
        <f t="shared" si="39"/>
        <v>0</v>
      </c>
      <c r="Q26" s="132">
        <v>0</v>
      </c>
      <c r="R26" s="133"/>
      <c r="S26" s="7">
        <f t="shared" si="40"/>
        <v>0</v>
      </c>
      <c r="T26" s="132">
        <v>0</v>
      </c>
      <c r="U26" s="133"/>
      <c r="V26" s="7">
        <f t="shared" si="41"/>
        <v>0</v>
      </c>
      <c r="W26" s="132">
        <v>0</v>
      </c>
      <c r="X26" s="133"/>
      <c r="Y26" s="7">
        <f t="shared" si="42"/>
        <v>0</v>
      </c>
      <c r="Z26" s="132">
        <v>1</v>
      </c>
      <c r="AA26" s="133"/>
      <c r="AB26" s="7">
        <f t="shared" si="43"/>
        <v>2.1739130434782608</v>
      </c>
      <c r="AC26" s="132">
        <v>0</v>
      </c>
      <c r="AD26" s="133"/>
      <c r="AE26" s="7">
        <f t="shared" si="44"/>
        <v>0</v>
      </c>
      <c r="AF26" s="132">
        <v>0</v>
      </c>
      <c r="AG26" s="133"/>
      <c r="AH26" s="7">
        <f t="shared" si="45"/>
        <v>0</v>
      </c>
      <c r="AI26" s="124">
        <v>0</v>
      </c>
      <c r="AJ26" s="125"/>
      <c r="AK26" s="103" t="e">
        <f t="shared" si="46"/>
        <v>#DIV/0!</v>
      </c>
    </row>
    <row r="27" spans="1:37" ht="18.75" x14ac:dyDescent="0.3">
      <c r="A27" s="35" t="s">
        <v>16</v>
      </c>
      <c r="B27" s="29" t="s">
        <v>24</v>
      </c>
      <c r="C27" s="29"/>
      <c r="D27" s="29"/>
      <c r="E27" s="132">
        <f t="shared" si="35"/>
        <v>31</v>
      </c>
      <c r="F27" s="149"/>
      <c r="G27" s="7">
        <f t="shared" si="36"/>
        <v>7.3985680190930792</v>
      </c>
      <c r="H27" s="132">
        <v>3</v>
      </c>
      <c r="I27" s="133"/>
      <c r="J27" s="7">
        <f t="shared" si="37"/>
        <v>7.1428571428571432</v>
      </c>
      <c r="K27" s="132">
        <v>0</v>
      </c>
      <c r="L27" s="133"/>
      <c r="M27" s="7">
        <f t="shared" si="38"/>
        <v>0</v>
      </c>
      <c r="N27" s="132">
        <v>2</v>
      </c>
      <c r="O27" s="133"/>
      <c r="P27" s="7">
        <f t="shared" si="39"/>
        <v>3.5087719298245612</v>
      </c>
      <c r="Q27" s="132">
        <v>1</v>
      </c>
      <c r="R27" s="133"/>
      <c r="S27" s="7">
        <f t="shared" si="40"/>
        <v>2.8571428571428572</v>
      </c>
      <c r="T27" s="132">
        <v>2</v>
      </c>
      <c r="U27" s="133"/>
      <c r="V27" s="7">
        <f t="shared" si="41"/>
        <v>4.3478260869565215</v>
      </c>
      <c r="W27" s="132">
        <v>1</v>
      </c>
      <c r="X27" s="133"/>
      <c r="Y27" s="7">
        <f t="shared" si="42"/>
        <v>1.7543859649122806</v>
      </c>
      <c r="Z27" s="132">
        <v>0</v>
      </c>
      <c r="AA27" s="133"/>
      <c r="AB27" s="7">
        <f t="shared" si="43"/>
        <v>0</v>
      </c>
      <c r="AC27" s="132">
        <v>21</v>
      </c>
      <c r="AD27" s="133"/>
      <c r="AE27" s="7">
        <f t="shared" si="44"/>
        <v>51.219512195121951</v>
      </c>
      <c r="AF27" s="132">
        <v>1</v>
      </c>
      <c r="AG27" s="133"/>
      <c r="AH27" s="7">
        <f t="shared" si="45"/>
        <v>2.0833333333333335</v>
      </c>
      <c r="AI27" s="124">
        <v>0</v>
      </c>
      <c r="AJ27" s="125"/>
      <c r="AK27" s="103" t="e">
        <f t="shared" si="46"/>
        <v>#DIV/0!</v>
      </c>
    </row>
    <row r="28" spans="1:37" ht="18.75" x14ac:dyDescent="0.3">
      <c r="A28" s="36" t="s">
        <v>17</v>
      </c>
      <c r="B28" s="32" t="s">
        <v>25</v>
      </c>
      <c r="C28" s="32"/>
      <c r="D28" s="32"/>
      <c r="E28" s="134">
        <f t="shared" si="35"/>
        <v>4</v>
      </c>
      <c r="F28" s="150"/>
      <c r="G28" s="9">
        <f t="shared" si="36"/>
        <v>0.95465393794749398</v>
      </c>
      <c r="H28" s="134">
        <v>0</v>
      </c>
      <c r="I28" s="135"/>
      <c r="J28" s="9">
        <f t="shared" si="37"/>
        <v>0</v>
      </c>
      <c r="K28" s="134">
        <v>0</v>
      </c>
      <c r="L28" s="135"/>
      <c r="M28" s="9">
        <f t="shared" si="38"/>
        <v>0</v>
      </c>
      <c r="N28" s="134">
        <v>0</v>
      </c>
      <c r="O28" s="135"/>
      <c r="P28" s="9">
        <f t="shared" si="39"/>
        <v>0</v>
      </c>
      <c r="Q28" s="134">
        <v>0</v>
      </c>
      <c r="R28" s="135"/>
      <c r="S28" s="9">
        <f t="shared" si="40"/>
        <v>0</v>
      </c>
      <c r="T28" s="134">
        <v>0</v>
      </c>
      <c r="U28" s="135"/>
      <c r="V28" s="9">
        <f t="shared" si="41"/>
        <v>0</v>
      </c>
      <c r="W28" s="134">
        <v>0</v>
      </c>
      <c r="X28" s="135"/>
      <c r="Y28" s="9">
        <f t="shared" si="42"/>
        <v>0</v>
      </c>
      <c r="Z28" s="134">
        <v>0</v>
      </c>
      <c r="AA28" s="135"/>
      <c r="AB28" s="9">
        <f t="shared" si="43"/>
        <v>0</v>
      </c>
      <c r="AC28" s="134">
        <v>0</v>
      </c>
      <c r="AD28" s="135"/>
      <c r="AE28" s="9">
        <f t="shared" si="44"/>
        <v>0</v>
      </c>
      <c r="AF28" s="134">
        <v>4</v>
      </c>
      <c r="AG28" s="135"/>
      <c r="AH28" s="9">
        <f t="shared" si="45"/>
        <v>8.3333333333333339</v>
      </c>
      <c r="AI28" s="126">
        <v>0</v>
      </c>
      <c r="AJ28" s="127"/>
      <c r="AK28" s="103" t="e">
        <f t="shared" si="46"/>
        <v>#DIV/0!</v>
      </c>
    </row>
    <row r="29" spans="1:37" ht="21" x14ac:dyDescent="0.35">
      <c r="A29" s="1"/>
      <c r="B29" s="1"/>
      <c r="C29" s="1"/>
      <c r="D29" s="1"/>
      <c r="E29" s="2"/>
      <c r="F29" s="2"/>
      <c r="G29" s="3"/>
      <c r="H29" s="2"/>
      <c r="I29" s="2"/>
      <c r="J29" s="3"/>
      <c r="K29" s="2"/>
      <c r="L29" s="2"/>
      <c r="M29" s="3"/>
      <c r="N29" s="2"/>
      <c r="O29" s="2"/>
      <c r="P29" s="3"/>
      <c r="Q29" s="2"/>
      <c r="R29" s="2"/>
      <c r="S29" s="3"/>
      <c r="T29" s="2"/>
      <c r="U29" s="2"/>
      <c r="V29" s="3"/>
      <c r="W29" s="2"/>
      <c r="X29" s="2"/>
      <c r="Y29" s="3"/>
      <c r="Z29" s="2"/>
      <c r="AA29" s="2"/>
      <c r="AB29" s="3"/>
      <c r="AC29" s="2"/>
      <c r="AD29" s="2"/>
      <c r="AE29" s="3"/>
      <c r="AF29" s="2"/>
      <c r="AG29" s="2"/>
      <c r="AH29" s="3"/>
      <c r="AI29" s="2"/>
      <c r="AJ29" s="2"/>
    </row>
    <row r="30" spans="1:37" ht="21" x14ac:dyDescent="0.35">
      <c r="A30" s="1"/>
      <c r="B30" s="1"/>
      <c r="C30" s="1"/>
      <c r="D30" s="1"/>
      <c r="E30" s="2"/>
      <c r="F30" s="2"/>
      <c r="G30" s="3"/>
      <c r="H30" s="2"/>
      <c r="I30" s="2"/>
      <c r="J30" s="3"/>
      <c r="K30" s="2"/>
      <c r="L30" s="2"/>
      <c r="M30" s="3"/>
      <c r="N30" s="2"/>
      <c r="O30" s="2"/>
      <c r="P30" s="3"/>
      <c r="Q30" s="2"/>
      <c r="R30" s="2"/>
      <c r="S30" s="3"/>
      <c r="T30" s="2"/>
      <c r="U30" s="2"/>
      <c r="V30" s="3"/>
      <c r="W30" s="2"/>
      <c r="X30" s="2"/>
      <c r="Y30" s="3"/>
      <c r="Z30" s="2"/>
      <c r="AA30" s="2"/>
      <c r="AB30" s="3"/>
      <c r="AC30" s="2"/>
      <c r="AD30" s="2"/>
      <c r="AE30" s="3"/>
      <c r="AF30" s="2"/>
      <c r="AG30" s="2"/>
      <c r="AH30" s="3"/>
      <c r="AI30" s="2"/>
      <c r="AJ30" s="2"/>
    </row>
    <row r="31" spans="1:37" ht="21" x14ac:dyDescent="0.35">
      <c r="A31" s="1"/>
      <c r="B31" s="1"/>
      <c r="C31" s="1"/>
      <c r="D31" s="1"/>
      <c r="E31" s="2"/>
      <c r="F31" s="2"/>
      <c r="G31" s="3"/>
      <c r="H31" s="2"/>
      <c r="I31" s="2"/>
      <c r="J31" s="3"/>
      <c r="K31" s="2"/>
      <c r="L31" s="2"/>
      <c r="M31" s="3"/>
      <c r="N31" s="2"/>
      <c r="O31" s="2"/>
      <c r="P31" s="3"/>
      <c r="Q31" s="2"/>
      <c r="R31" s="2"/>
      <c r="S31" s="3"/>
      <c r="T31" s="2"/>
      <c r="U31" s="2"/>
      <c r="V31" s="3"/>
      <c r="W31" s="2"/>
      <c r="X31" s="2"/>
      <c r="Y31" s="3"/>
      <c r="Z31" s="2"/>
      <c r="AA31" s="2"/>
      <c r="AB31" s="3"/>
      <c r="AC31" s="2"/>
      <c r="AD31" s="2"/>
      <c r="AE31" s="3"/>
      <c r="AF31" s="2"/>
      <c r="AG31" s="2"/>
      <c r="AH31" s="3"/>
      <c r="AI31" s="2"/>
      <c r="AJ31" s="2"/>
    </row>
  </sheetData>
  <mergeCells count="156">
    <mergeCell ref="N3:P3"/>
    <mergeCell ref="Q3:S3"/>
    <mergeCell ref="AI3:AK3"/>
    <mergeCell ref="D2:J2"/>
    <mergeCell ref="E16:F16"/>
    <mergeCell ref="E17:F17"/>
    <mergeCell ref="E18:F18"/>
    <mergeCell ref="H16:I16"/>
    <mergeCell ref="H17:I17"/>
    <mergeCell ref="H18:I18"/>
    <mergeCell ref="K16:L16"/>
    <mergeCell ref="N16:O16"/>
    <mergeCell ref="Q16:R16"/>
    <mergeCell ref="T16:U16"/>
    <mergeCell ref="W16:X16"/>
    <mergeCell ref="Z16:AA16"/>
    <mergeCell ref="AC16:AD16"/>
    <mergeCell ref="AF16:AG16"/>
    <mergeCell ref="T3:V3"/>
    <mergeCell ref="W3:Y3"/>
    <mergeCell ref="Z3:AB3"/>
    <mergeCell ref="AC3:AE3"/>
    <mergeCell ref="AF3:AH3"/>
    <mergeCell ref="E3:G3"/>
    <mergeCell ref="H3:J3"/>
    <mergeCell ref="K3:M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Z17:AA17"/>
    <mergeCell ref="AC17:AD17"/>
    <mergeCell ref="AF17:AG17"/>
    <mergeCell ref="K18:L18"/>
    <mergeCell ref="N18:O18"/>
    <mergeCell ref="Q18:R18"/>
    <mergeCell ref="T18:U18"/>
    <mergeCell ref="W18:X18"/>
    <mergeCell ref="Z18:AA18"/>
    <mergeCell ref="AC18:AD18"/>
    <mergeCell ref="AF18:AG18"/>
    <mergeCell ref="K17:L17"/>
    <mergeCell ref="N17:O17"/>
    <mergeCell ref="Q17:R17"/>
    <mergeCell ref="T17:U17"/>
    <mergeCell ref="W17:X17"/>
    <mergeCell ref="Z19:AA19"/>
    <mergeCell ref="AC19:AD19"/>
    <mergeCell ref="AF19:AG19"/>
    <mergeCell ref="K20:L20"/>
    <mergeCell ref="N20:O20"/>
    <mergeCell ref="Q20:R20"/>
    <mergeCell ref="T20:U20"/>
    <mergeCell ref="W20:X20"/>
    <mergeCell ref="Z20:AA20"/>
    <mergeCell ref="AC20:AD20"/>
    <mergeCell ref="AF20:AG20"/>
    <mergeCell ref="K19:L19"/>
    <mergeCell ref="N19:O19"/>
    <mergeCell ref="Q19:R19"/>
    <mergeCell ref="T19:U19"/>
    <mergeCell ref="W19:X19"/>
    <mergeCell ref="Z21:AA21"/>
    <mergeCell ref="AC21:AD21"/>
    <mergeCell ref="AF21:AG21"/>
    <mergeCell ref="K22:L22"/>
    <mergeCell ref="N22:O22"/>
    <mergeCell ref="Q22:R22"/>
    <mergeCell ref="T22:U22"/>
    <mergeCell ref="W22:X22"/>
    <mergeCell ref="Z22:AA22"/>
    <mergeCell ref="AC22:AD22"/>
    <mergeCell ref="AF22:AG22"/>
    <mergeCell ref="K21:L21"/>
    <mergeCell ref="N21:O21"/>
    <mergeCell ref="Q21:R21"/>
    <mergeCell ref="T21:U21"/>
    <mergeCell ref="W21:X21"/>
    <mergeCell ref="Z23:AA23"/>
    <mergeCell ref="AC23:AD23"/>
    <mergeCell ref="AF23:AG23"/>
    <mergeCell ref="K24:L24"/>
    <mergeCell ref="N24:O24"/>
    <mergeCell ref="Q24:R24"/>
    <mergeCell ref="T24:U24"/>
    <mergeCell ref="W24:X24"/>
    <mergeCell ref="Z24:AA24"/>
    <mergeCell ref="AC24:AD24"/>
    <mergeCell ref="AF24:AG24"/>
    <mergeCell ref="K23:L23"/>
    <mergeCell ref="N23:O23"/>
    <mergeCell ref="Q23:R23"/>
    <mergeCell ref="T23:U23"/>
    <mergeCell ref="W23:X23"/>
    <mergeCell ref="AF28:AG28"/>
    <mergeCell ref="K27:L27"/>
    <mergeCell ref="N27:O27"/>
    <mergeCell ref="Q27:R27"/>
    <mergeCell ref="T27:U27"/>
    <mergeCell ref="W27:X27"/>
    <mergeCell ref="Z25:AA25"/>
    <mergeCell ref="AC25:AD25"/>
    <mergeCell ref="AF25:AG25"/>
    <mergeCell ref="K26:L26"/>
    <mergeCell ref="N26:O26"/>
    <mergeCell ref="Q26:R26"/>
    <mergeCell ref="T26:U26"/>
    <mergeCell ref="W26:X26"/>
    <mergeCell ref="Z26:AA26"/>
    <mergeCell ref="AC26:AD26"/>
    <mergeCell ref="AF26:AG26"/>
    <mergeCell ref="K25:L25"/>
    <mergeCell ref="N25:O25"/>
    <mergeCell ref="Q25:R25"/>
    <mergeCell ref="T25:U25"/>
    <mergeCell ref="W25:X25"/>
    <mergeCell ref="A1:AH1"/>
    <mergeCell ref="AI26:AJ26"/>
    <mergeCell ref="AI27:AJ27"/>
    <mergeCell ref="AI28:AJ28"/>
    <mergeCell ref="AI21:AJ21"/>
    <mergeCell ref="AI22:AJ22"/>
    <mergeCell ref="AI23:AJ23"/>
    <mergeCell ref="AI24:AJ24"/>
    <mergeCell ref="AI25:AJ25"/>
    <mergeCell ref="AI16:AJ16"/>
    <mergeCell ref="AI17:AJ17"/>
    <mergeCell ref="AI18:AJ18"/>
    <mergeCell ref="AI19:AJ19"/>
    <mergeCell ref="AI20:AJ20"/>
    <mergeCell ref="Z27:AA27"/>
    <mergeCell ref="AC27:AD27"/>
    <mergeCell ref="AF27:AG27"/>
    <mergeCell ref="K28:L28"/>
    <mergeCell ref="N28:O28"/>
    <mergeCell ref="Q28:R28"/>
    <mergeCell ref="T28:U28"/>
    <mergeCell ref="W28:X28"/>
    <mergeCell ref="Z28:AA28"/>
    <mergeCell ref="AC28:AD28"/>
  </mergeCells>
  <pageMargins left="0.51181102362204722" right="0.31496062992125984" top="0.51181102362204722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L10" sqref="L10"/>
    </sheetView>
  </sheetViews>
  <sheetFormatPr defaultRowHeight="15" x14ac:dyDescent="0.25"/>
  <cols>
    <col min="1" max="1" width="13.5703125" customWidth="1"/>
    <col min="2" max="2" width="9.42578125" customWidth="1"/>
    <col min="3" max="3" width="7.7109375" customWidth="1"/>
    <col min="4" max="4" width="14" customWidth="1"/>
    <col min="5" max="5" width="10.42578125" customWidth="1"/>
    <col min="6" max="6" width="9.7109375" customWidth="1"/>
    <col min="9" max="9" width="9.28515625" customWidth="1"/>
    <col min="11" max="11" width="15.7109375" customWidth="1"/>
    <col min="12" max="12" width="14.28515625" customWidth="1"/>
  </cols>
  <sheetData>
    <row r="1" spans="1:14" ht="21" x14ac:dyDescent="0.35">
      <c r="A1" s="161" t="s">
        <v>60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4" ht="21" x14ac:dyDescent="0.35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4" ht="21" x14ac:dyDescent="0.35">
      <c r="A3" s="160" t="s">
        <v>61</v>
      </c>
      <c r="B3" s="162" t="s">
        <v>79</v>
      </c>
      <c r="C3" s="163"/>
      <c r="D3" s="163"/>
      <c r="E3" s="163"/>
      <c r="F3" s="163"/>
      <c r="G3" s="163"/>
      <c r="H3" s="163"/>
      <c r="I3" s="164"/>
      <c r="J3" s="165" t="s">
        <v>40</v>
      </c>
      <c r="K3" s="167" t="s">
        <v>69</v>
      </c>
    </row>
    <row r="4" spans="1:14" ht="21" x14ac:dyDescent="0.3">
      <c r="A4" s="160"/>
      <c r="B4" s="68" t="s">
        <v>68</v>
      </c>
      <c r="C4" s="67" t="s">
        <v>62</v>
      </c>
      <c r="D4" s="67" t="s">
        <v>63</v>
      </c>
      <c r="E4" s="67" t="s">
        <v>64</v>
      </c>
      <c r="F4" s="67" t="s">
        <v>67</v>
      </c>
      <c r="G4" s="67" t="s">
        <v>65</v>
      </c>
      <c r="H4" s="67" t="s">
        <v>38</v>
      </c>
      <c r="I4" s="67" t="s">
        <v>39</v>
      </c>
      <c r="J4" s="166"/>
      <c r="K4" s="166"/>
      <c r="L4" s="120" t="s">
        <v>81</v>
      </c>
      <c r="M4" s="120" t="s">
        <v>82</v>
      </c>
      <c r="N4" s="120" t="s">
        <v>83</v>
      </c>
    </row>
    <row r="5" spans="1:14" ht="21" x14ac:dyDescent="0.35">
      <c r="A5" s="66" t="s">
        <v>28</v>
      </c>
      <c r="B5" s="90">
        <f>OPD!I9</f>
        <v>28</v>
      </c>
      <c r="C5" s="90">
        <f>OPD!I10</f>
        <v>45</v>
      </c>
      <c r="D5" s="90">
        <f>OPD!I11</f>
        <v>37</v>
      </c>
      <c r="E5" s="90">
        <f>OPD!I12</f>
        <v>58</v>
      </c>
      <c r="F5" s="90">
        <f>OPD!I13</f>
        <v>77</v>
      </c>
      <c r="G5" s="90">
        <f>OPD!I14</f>
        <v>30</v>
      </c>
      <c r="H5" s="90">
        <f>OPD!H8</f>
        <v>501</v>
      </c>
      <c r="I5" s="90">
        <f>B5+C5+D5+E5+F5+G5</f>
        <v>275</v>
      </c>
      <c r="J5" s="91">
        <f>I5*100/H5</f>
        <v>54.890219560878243</v>
      </c>
      <c r="K5" s="91">
        <f>OPD!J18</f>
        <v>59.523809523809526</v>
      </c>
      <c r="L5" s="121"/>
      <c r="M5" s="121"/>
      <c r="N5" s="121"/>
    </row>
    <row r="6" spans="1:14" ht="21" x14ac:dyDescent="0.35">
      <c r="A6" s="66" t="s">
        <v>29</v>
      </c>
      <c r="B6" s="90">
        <f>OPD!L9</f>
        <v>30</v>
      </c>
      <c r="C6" s="90">
        <f>OPD!L10</f>
        <v>60</v>
      </c>
      <c r="D6" s="90">
        <f>OPD!L11</f>
        <v>76</v>
      </c>
      <c r="E6" s="90">
        <f>OPD!L12</f>
        <v>55</v>
      </c>
      <c r="F6" s="90">
        <f>OPD!L13</f>
        <v>21</v>
      </c>
      <c r="G6" s="90">
        <f>OPD!L14</f>
        <v>80</v>
      </c>
      <c r="H6" s="90">
        <f>OPD!K8</f>
        <v>504</v>
      </c>
      <c r="I6" s="90">
        <f>B6+C6+D6+E6+F6+G6</f>
        <v>322</v>
      </c>
      <c r="J6" s="91">
        <f>I6*100/H6</f>
        <v>63.888888888888886</v>
      </c>
      <c r="K6" s="91">
        <f>OPD!M18</f>
        <v>14.893617021276595</v>
      </c>
      <c r="L6" s="121"/>
      <c r="M6" s="121"/>
      <c r="N6" s="121"/>
    </row>
    <row r="7" spans="1:14" ht="21" x14ac:dyDescent="0.35">
      <c r="A7" s="66" t="s">
        <v>30</v>
      </c>
      <c r="B7" s="90">
        <f>OPD!O9</f>
        <v>30</v>
      </c>
      <c r="C7" s="90">
        <f>OPD!O10</f>
        <v>50</v>
      </c>
      <c r="D7" s="90">
        <f>OPD!O11</f>
        <v>58</v>
      </c>
      <c r="E7" s="90">
        <f>OPD!O12</f>
        <v>23</v>
      </c>
      <c r="F7" s="90">
        <f>OPD!O13</f>
        <v>31</v>
      </c>
      <c r="G7" s="90">
        <f>OPD!O14</f>
        <v>71</v>
      </c>
      <c r="H7" s="90">
        <f>OPD!N8</f>
        <v>495</v>
      </c>
      <c r="I7" s="90">
        <f>B7+C7+D7+E7+F7+G7</f>
        <v>263</v>
      </c>
      <c r="J7" s="91">
        <f>I7*100/H7</f>
        <v>53.131313131313128</v>
      </c>
      <c r="K7" s="91">
        <f>OPD!P18</f>
        <v>19.298245614035089</v>
      </c>
      <c r="L7" s="121"/>
      <c r="M7" s="121"/>
      <c r="N7" s="121"/>
    </row>
    <row r="8" spans="1:14" ht="21" x14ac:dyDescent="0.35">
      <c r="A8" s="66" t="s">
        <v>31</v>
      </c>
      <c r="B8" s="90">
        <f>OPD!R9</f>
        <v>30</v>
      </c>
      <c r="C8" s="90">
        <f>OPD!R10</f>
        <v>55</v>
      </c>
      <c r="D8" s="90">
        <f>OPD!R11</f>
        <v>70</v>
      </c>
      <c r="E8" s="90">
        <f>OPD!R12</f>
        <v>46</v>
      </c>
      <c r="F8" s="90">
        <f>OPD!R13</f>
        <v>1</v>
      </c>
      <c r="G8" s="90">
        <f>OPD!R14</f>
        <v>65</v>
      </c>
      <c r="H8" s="90">
        <f>OPD!Q8</f>
        <v>492</v>
      </c>
      <c r="I8" s="90">
        <f t="shared" ref="I8:I14" si="0">B8+C8+D8+E8+F8+G8</f>
        <v>267</v>
      </c>
      <c r="J8" s="91">
        <f t="shared" ref="J8:J14" si="1">I8*100/H8</f>
        <v>54.268292682926827</v>
      </c>
      <c r="K8" s="91">
        <f>OPD!S18</f>
        <v>2.8571428571428572</v>
      </c>
      <c r="L8" s="121"/>
      <c r="M8" s="121"/>
      <c r="N8" s="121"/>
    </row>
    <row r="9" spans="1:14" ht="21" x14ac:dyDescent="0.35">
      <c r="A9" s="116" t="s">
        <v>32</v>
      </c>
      <c r="B9" s="90">
        <f>OPD!U9</f>
        <v>24</v>
      </c>
      <c r="C9" s="90">
        <f>OPD!U10</f>
        <v>61</v>
      </c>
      <c r="D9" s="90">
        <f>OPD!U11</f>
        <v>56</v>
      </c>
      <c r="E9" s="90">
        <f>OPD!U12</f>
        <v>33</v>
      </c>
      <c r="F9" s="90">
        <f>OPD!U13</f>
        <v>47</v>
      </c>
      <c r="G9" s="90">
        <f>OPD!U14</f>
        <v>72</v>
      </c>
      <c r="H9" s="90">
        <f>OPD!T8</f>
        <v>525</v>
      </c>
      <c r="I9" s="90">
        <f t="shared" si="0"/>
        <v>293</v>
      </c>
      <c r="J9" s="91">
        <f t="shared" si="1"/>
        <v>55.80952380952381</v>
      </c>
      <c r="K9" s="91">
        <f>OPD!V18</f>
        <v>15.217391304347826</v>
      </c>
      <c r="L9" s="121"/>
      <c r="M9" s="121"/>
      <c r="N9" s="121"/>
    </row>
    <row r="10" spans="1:14" ht="21" x14ac:dyDescent="0.35">
      <c r="A10" s="66" t="s">
        <v>33</v>
      </c>
      <c r="B10" s="90">
        <f>OPD!X9</f>
        <v>30</v>
      </c>
      <c r="C10" s="90">
        <f>OPD!X10</f>
        <v>54</v>
      </c>
      <c r="D10" s="90">
        <f>OPD!X11</f>
        <v>71</v>
      </c>
      <c r="E10" s="90">
        <f>OPD!X12</f>
        <v>71</v>
      </c>
      <c r="F10" s="90">
        <f>OPD!X13</f>
        <v>87</v>
      </c>
      <c r="G10" s="90">
        <f>OPD!X14</f>
        <v>73</v>
      </c>
      <c r="H10" s="90">
        <f>OPD!W8</f>
        <v>498</v>
      </c>
      <c r="I10" s="90">
        <f t="shared" si="0"/>
        <v>386</v>
      </c>
      <c r="J10" s="91">
        <f t="shared" si="1"/>
        <v>77.510040160642575</v>
      </c>
      <c r="K10" s="91">
        <f>OPD!Y18</f>
        <v>36.842105263157897</v>
      </c>
      <c r="L10" s="121">
        <v>1</v>
      </c>
      <c r="M10" s="121"/>
      <c r="N10" s="121"/>
    </row>
    <row r="11" spans="1:14" ht="21" x14ac:dyDescent="0.35">
      <c r="A11" s="116" t="s">
        <v>34</v>
      </c>
      <c r="B11" s="90">
        <f>OPD!AA9</f>
        <v>30</v>
      </c>
      <c r="C11" s="90">
        <f>OPD!AA10</f>
        <v>47</v>
      </c>
      <c r="D11" s="90">
        <f>OPD!AA11</f>
        <v>69</v>
      </c>
      <c r="E11" s="90">
        <f>OPD!AA12</f>
        <v>16</v>
      </c>
      <c r="F11" s="90">
        <f>OPD!AA13</f>
        <v>43</v>
      </c>
      <c r="G11" s="90">
        <f>OPD!AA14</f>
        <v>37</v>
      </c>
      <c r="H11" s="90">
        <f>OPD!Z8</f>
        <v>492</v>
      </c>
      <c r="I11" s="90">
        <f t="shared" si="0"/>
        <v>242</v>
      </c>
      <c r="J11" s="91">
        <f t="shared" si="1"/>
        <v>49.1869918699187</v>
      </c>
      <c r="K11" s="91">
        <f>OPD!AB18</f>
        <v>23.913043478260871</v>
      </c>
      <c r="L11" s="121"/>
      <c r="M11" s="121"/>
      <c r="N11" s="121"/>
    </row>
    <row r="12" spans="1:14" ht="21" x14ac:dyDescent="0.35">
      <c r="A12" s="66" t="s">
        <v>35</v>
      </c>
      <c r="B12" s="68">
        <f>OPD!AD9</f>
        <v>28</v>
      </c>
      <c r="C12" s="68">
        <f>OPD!AD10</f>
        <v>50</v>
      </c>
      <c r="D12" s="68">
        <f>OPD!AD11</f>
        <v>65</v>
      </c>
      <c r="E12" s="68">
        <f>OPD!AD12</f>
        <v>39</v>
      </c>
      <c r="F12" s="68">
        <f>OPD!AD13</f>
        <v>43</v>
      </c>
      <c r="G12" s="68">
        <f>OPD!AD14</f>
        <v>46</v>
      </c>
      <c r="H12" s="68">
        <f>OPD!AC8</f>
        <v>483</v>
      </c>
      <c r="I12" s="68">
        <f t="shared" si="0"/>
        <v>271</v>
      </c>
      <c r="J12" s="69">
        <f t="shared" si="1"/>
        <v>56.107660455486545</v>
      </c>
      <c r="K12" s="69">
        <f>OPD!AE18</f>
        <v>41.463414634146339</v>
      </c>
      <c r="L12" s="121"/>
      <c r="M12" s="121"/>
      <c r="N12" s="121"/>
    </row>
    <row r="13" spans="1:14" ht="21" x14ac:dyDescent="0.35">
      <c r="A13" s="66" t="s">
        <v>36</v>
      </c>
      <c r="B13" s="90">
        <f>OPD!AG9</f>
        <v>30</v>
      </c>
      <c r="C13" s="90">
        <f>OPD!AG10</f>
        <v>46</v>
      </c>
      <c r="D13" s="90">
        <f>OPD!AG11</f>
        <v>70</v>
      </c>
      <c r="E13" s="90">
        <f>OPD!AG12</f>
        <v>10</v>
      </c>
      <c r="F13" s="90">
        <f>OPD!AG13</f>
        <v>89</v>
      </c>
      <c r="G13" s="90">
        <f>OPD!AG14</f>
        <v>47</v>
      </c>
      <c r="H13" s="90">
        <f>OPD!AF8</f>
        <v>489</v>
      </c>
      <c r="I13" s="90">
        <f t="shared" si="0"/>
        <v>292</v>
      </c>
      <c r="J13" s="91">
        <f t="shared" si="1"/>
        <v>59.713701431492844</v>
      </c>
      <c r="K13" s="91">
        <f>OPD!AH18</f>
        <v>72.916666666666671</v>
      </c>
      <c r="L13" s="121"/>
      <c r="M13" s="121"/>
      <c r="N13" s="121"/>
    </row>
    <row r="14" spans="1:14" ht="21" x14ac:dyDescent="0.35">
      <c r="A14" s="65" t="s">
        <v>66</v>
      </c>
      <c r="B14" s="90">
        <f>SUM(B5:B13)</f>
        <v>260</v>
      </c>
      <c r="C14" s="90">
        <f t="shared" ref="C14:H14" si="2">SUM(C5:C13)</f>
        <v>468</v>
      </c>
      <c r="D14" s="90">
        <f t="shared" si="2"/>
        <v>572</v>
      </c>
      <c r="E14" s="90">
        <f t="shared" si="2"/>
        <v>351</v>
      </c>
      <c r="F14" s="90">
        <f t="shared" si="2"/>
        <v>439</v>
      </c>
      <c r="G14" s="90">
        <f t="shared" si="2"/>
        <v>521</v>
      </c>
      <c r="H14" s="90">
        <f t="shared" si="2"/>
        <v>4479</v>
      </c>
      <c r="I14" s="90">
        <f t="shared" si="0"/>
        <v>2611</v>
      </c>
      <c r="J14" s="91">
        <f t="shared" si="1"/>
        <v>58.294262112078592</v>
      </c>
      <c r="K14" s="91">
        <f>SUM(K5:K13)/9</f>
        <v>31.880604040315966</v>
      </c>
      <c r="L14" s="121"/>
      <c r="M14" s="121"/>
      <c r="N14" s="121"/>
    </row>
    <row r="15" spans="1:14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22">
        <v>1</v>
      </c>
      <c r="M15" s="122"/>
      <c r="N15" s="122"/>
    </row>
    <row r="16" spans="1:14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6">
    <mergeCell ref="A3:A4"/>
    <mergeCell ref="A1:K1"/>
    <mergeCell ref="A2:K2"/>
    <mergeCell ref="B3:I3"/>
    <mergeCell ref="J3:J4"/>
    <mergeCell ref="K3:K4"/>
  </mergeCells>
  <pageMargins left="0.78740157480314965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P13" sqref="P13"/>
    </sheetView>
  </sheetViews>
  <sheetFormatPr defaultRowHeight="15" x14ac:dyDescent="0.25"/>
  <cols>
    <col min="1" max="1" width="4" customWidth="1"/>
    <col min="3" max="3" width="13.42578125" customWidth="1"/>
    <col min="4" max="4" width="7" customWidth="1"/>
    <col min="5" max="6" width="6.7109375" customWidth="1"/>
    <col min="7" max="7" width="5.7109375" customWidth="1"/>
    <col min="8" max="9" width="6.7109375" customWidth="1"/>
    <col min="10" max="10" width="5.7109375" customWidth="1"/>
    <col min="11" max="12" width="6.7109375" customWidth="1"/>
    <col min="13" max="13" width="5.7109375" customWidth="1"/>
    <col min="14" max="18" width="6.7109375" customWidth="1"/>
    <col min="19" max="19" width="5.7109375" customWidth="1"/>
    <col min="20" max="21" width="6.7109375" customWidth="1"/>
    <col min="22" max="22" width="5.7109375" customWidth="1"/>
    <col min="23" max="24" width="6.7109375" customWidth="1"/>
    <col min="25" max="25" width="5.7109375" customWidth="1"/>
    <col min="26" max="27" width="6.7109375" customWidth="1"/>
    <col min="28" max="28" width="5.7109375" customWidth="1"/>
    <col min="29" max="30" width="6.7109375" customWidth="1"/>
    <col min="31" max="31" width="5.7109375" customWidth="1"/>
    <col min="32" max="33" width="6.7109375" style="85" customWidth="1"/>
    <col min="34" max="34" width="5.7109375" style="85" customWidth="1"/>
    <col min="35" max="36" width="6.7109375" style="85" customWidth="1"/>
    <col min="37" max="37" width="5.7109375" style="85" customWidth="1"/>
  </cols>
  <sheetData>
    <row r="1" spans="1:37" s="60" customFormat="1" ht="18.75" x14ac:dyDescent="0.3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89"/>
      <c r="V1" s="89"/>
      <c r="W1" s="89"/>
      <c r="X1" s="89"/>
      <c r="Y1" s="89"/>
      <c r="Z1" s="89"/>
      <c r="AA1" s="89"/>
      <c r="AB1" s="89"/>
      <c r="AC1" s="89"/>
      <c r="AD1" s="89"/>
      <c r="AF1" s="71"/>
      <c r="AG1" s="71"/>
      <c r="AH1" s="71"/>
      <c r="AI1" s="71"/>
      <c r="AJ1" s="71"/>
      <c r="AK1" s="71"/>
    </row>
    <row r="2" spans="1:37" s="60" customFormat="1" ht="18.75" x14ac:dyDescent="0.3">
      <c r="A2" s="59" t="s">
        <v>0</v>
      </c>
      <c r="B2" s="59"/>
      <c r="C2" s="59"/>
      <c r="E2" s="64" t="s">
        <v>80</v>
      </c>
      <c r="F2" s="64"/>
      <c r="G2" s="64"/>
      <c r="H2" s="64"/>
      <c r="I2" s="64"/>
      <c r="J2" s="64"/>
      <c r="K2" s="59"/>
      <c r="L2" s="59"/>
      <c r="M2" s="59"/>
      <c r="N2" s="59"/>
      <c r="O2" s="59"/>
      <c r="P2" s="59"/>
      <c r="Q2" s="59"/>
      <c r="AF2" s="71"/>
      <c r="AG2" s="71"/>
      <c r="AH2" s="71"/>
      <c r="AI2" s="71"/>
      <c r="AJ2" s="71"/>
      <c r="AK2" s="71"/>
    </row>
    <row r="3" spans="1:37" s="60" customFormat="1" ht="18.75" x14ac:dyDescent="0.3">
      <c r="A3" s="59"/>
      <c r="B3" s="59"/>
      <c r="C3" s="59"/>
      <c r="D3" s="59"/>
      <c r="E3" s="158" t="s">
        <v>45</v>
      </c>
      <c r="F3" s="175"/>
      <c r="G3" s="159"/>
      <c r="H3" s="158" t="s">
        <v>28</v>
      </c>
      <c r="I3" s="175"/>
      <c r="J3" s="159"/>
      <c r="K3" s="158" t="s">
        <v>29</v>
      </c>
      <c r="L3" s="175"/>
      <c r="M3" s="159"/>
      <c r="N3" s="158" t="s">
        <v>30</v>
      </c>
      <c r="O3" s="175"/>
      <c r="P3" s="159"/>
      <c r="Q3" s="158" t="s">
        <v>31</v>
      </c>
      <c r="R3" s="175"/>
      <c r="S3" s="159"/>
      <c r="T3" s="158" t="s">
        <v>32</v>
      </c>
      <c r="U3" s="175"/>
      <c r="V3" s="159"/>
      <c r="W3" s="158" t="s">
        <v>33</v>
      </c>
      <c r="X3" s="175"/>
      <c r="Y3" s="159"/>
      <c r="Z3" s="158" t="s">
        <v>34</v>
      </c>
      <c r="AA3" s="175"/>
      <c r="AB3" s="159"/>
      <c r="AC3" s="176" t="s">
        <v>35</v>
      </c>
      <c r="AD3" s="177"/>
      <c r="AE3" s="178"/>
      <c r="AF3" s="176" t="s">
        <v>36</v>
      </c>
      <c r="AG3" s="177"/>
      <c r="AH3" s="178"/>
      <c r="AI3" s="179" t="s">
        <v>37</v>
      </c>
      <c r="AJ3" s="180"/>
      <c r="AK3" s="181"/>
    </row>
    <row r="4" spans="1:37" s="60" customFormat="1" ht="18.75" x14ac:dyDescent="0.3">
      <c r="A4" s="61" t="s">
        <v>26</v>
      </c>
      <c r="B4" s="34"/>
      <c r="C4" s="34"/>
      <c r="D4" s="62"/>
      <c r="E4" s="53"/>
      <c r="F4" s="54">
        <f>I4+L4+O4+R4+U4+X4+AA4+AD4+AG4+AJ4</f>
        <v>273</v>
      </c>
      <c r="G4" s="63"/>
      <c r="H4" s="53"/>
      <c r="I4" s="54">
        <v>32</v>
      </c>
      <c r="J4" s="63"/>
      <c r="K4" s="53"/>
      <c r="L4" s="54">
        <v>30</v>
      </c>
      <c r="M4" s="63"/>
      <c r="N4" s="53"/>
      <c r="O4" s="54">
        <v>30</v>
      </c>
      <c r="P4" s="63"/>
      <c r="Q4" s="53"/>
      <c r="R4" s="54">
        <v>30</v>
      </c>
      <c r="S4" s="63"/>
      <c r="T4" s="53"/>
      <c r="U4" s="54">
        <v>30</v>
      </c>
      <c r="V4" s="63"/>
      <c r="W4" s="53"/>
      <c r="X4" s="54">
        <v>30</v>
      </c>
      <c r="Y4" s="63"/>
      <c r="Z4" s="53"/>
      <c r="AA4" s="54">
        <v>30</v>
      </c>
      <c r="AB4" s="63"/>
      <c r="AC4" s="72"/>
      <c r="AD4" s="73">
        <v>31</v>
      </c>
      <c r="AE4" s="74"/>
      <c r="AF4" s="72"/>
      <c r="AG4" s="73">
        <v>30</v>
      </c>
      <c r="AH4" s="74"/>
      <c r="AI4" s="93"/>
      <c r="AJ4" s="94"/>
      <c r="AK4" s="95"/>
    </row>
    <row r="5" spans="1:37" s="60" customFormat="1" ht="18.75" x14ac:dyDescent="0.3">
      <c r="A5" s="28" t="s">
        <v>57</v>
      </c>
      <c r="B5" s="29"/>
      <c r="C5" s="29"/>
      <c r="D5" s="30"/>
      <c r="E5" s="51"/>
      <c r="F5" s="55">
        <f t="shared" ref="F5:F6" si="0">I5+L5+O5+R5+U5+X5+AA5+AD5+AG5+AJ5</f>
        <v>266</v>
      </c>
      <c r="G5" s="52"/>
      <c r="H5" s="51"/>
      <c r="I5" s="55">
        <v>25</v>
      </c>
      <c r="J5" s="52"/>
      <c r="K5" s="51"/>
      <c r="L5" s="55">
        <v>30</v>
      </c>
      <c r="M5" s="52"/>
      <c r="N5" s="51"/>
      <c r="O5" s="55">
        <v>30</v>
      </c>
      <c r="P5" s="52"/>
      <c r="Q5" s="51"/>
      <c r="R5" s="55">
        <v>30</v>
      </c>
      <c r="S5" s="52"/>
      <c r="T5" s="51"/>
      <c r="U5" s="55">
        <v>30</v>
      </c>
      <c r="V5" s="52"/>
      <c r="W5" s="51"/>
      <c r="X5" s="55">
        <v>30</v>
      </c>
      <c r="Y5" s="52"/>
      <c r="Z5" s="51"/>
      <c r="AA5" s="55">
        <v>30</v>
      </c>
      <c r="AB5" s="52"/>
      <c r="AC5" s="75"/>
      <c r="AD5" s="76">
        <v>31</v>
      </c>
      <c r="AE5" s="77"/>
      <c r="AF5" s="75"/>
      <c r="AG5" s="76">
        <v>30</v>
      </c>
      <c r="AH5" s="77"/>
      <c r="AI5" s="96"/>
      <c r="AJ5" s="97"/>
      <c r="AK5" s="98"/>
    </row>
    <row r="6" spans="1:37" s="60" customFormat="1" ht="18.75" x14ac:dyDescent="0.3">
      <c r="A6" s="28" t="s">
        <v>58</v>
      </c>
      <c r="B6" s="29"/>
      <c r="C6" s="29"/>
      <c r="D6" s="30"/>
      <c r="E6" s="51"/>
      <c r="F6" s="55">
        <f t="shared" si="0"/>
        <v>271</v>
      </c>
      <c r="G6" s="52"/>
      <c r="H6" s="51"/>
      <c r="I6" s="55">
        <v>31</v>
      </c>
      <c r="J6" s="52"/>
      <c r="K6" s="51"/>
      <c r="L6" s="55">
        <v>30</v>
      </c>
      <c r="M6" s="52"/>
      <c r="N6" s="51"/>
      <c r="O6" s="55">
        <v>30</v>
      </c>
      <c r="P6" s="52"/>
      <c r="Q6" s="51"/>
      <c r="R6" s="55">
        <v>30</v>
      </c>
      <c r="S6" s="52"/>
      <c r="T6" s="51"/>
      <c r="U6" s="55">
        <v>30</v>
      </c>
      <c r="V6" s="52"/>
      <c r="W6" s="51"/>
      <c r="X6" s="55">
        <v>29</v>
      </c>
      <c r="Y6" s="52"/>
      <c r="Z6" s="51"/>
      <c r="AA6" s="55">
        <v>30</v>
      </c>
      <c r="AB6" s="52"/>
      <c r="AC6" s="75"/>
      <c r="AD6" s="76">
        <v>31</v>
      </c>
      <c r="AE6" s="77"/>
      <c r="AF6" s="75"/>
      <c r="AG6" s="76">
        <v>30</v>
      </c>
      <c r="AH6" s="77"/>
      <c r="AI6" s="96"/>
      <c r="AJ6" s="97"/>
      <c r="AK6" s="98"/>
    </row>
    <row r="7" spans="1:37" ht="18.75" x14ac:dyDescent="0.3">
      <c r="A7" s="47" t="s">
        <v>44</v>
      </c>
      <c r="B7" s="48"/>
      <c r="C7" s="48"/>
      <c r="D7" s="48"/>
      <c r="E7" s="15" t="s">
        <v>38</v>
      </c>
      <c r="F7" s="15" t="s">
        <v>39</v>
      </c>
      <c r="G7" s="15" t="s">
        <v>40</v>
      </c>
      <c r="H7" s="15" t="s">
        <v>38</v>
      </c>
      <c r="I7" s="15" t="s">
        <v>39</v>
      </c>
      <c r="J7" s="15" t="s">
        <v>40</v>
      </c>
      <c r="K7" s="15" t="s">
        <v>38</v>
      </c>
      <c r="L7" s="15" t="s">
        <v>39</v>
      </c>
      <c r="M7" s="15" t="s">
        <v>40</v>
      </c>
      <c r="N7" s="15" t="s">
        <v>38</v>
      </c>
      <c r="O7" s="15" t="s">
        <v>39</v>
      </c>
      <c r="P7" s="15" t="s">
        <v>40</v>
      </c>
      <c r="Q7" s="15" t="s">
        <v>38</v>
      </c>
      <c r="R7" s="15" t="s">
        <v>39</v>
      </c>
      <c r="S7" s="15" t="s">
        <v>40</v>
      </c>
      <c r="T7" s="15" t="s">
        <v>38</v>
      </c>
      <c r="U7" s="15" t="s">
        <v>39</v>
      </c>
      <c r="V7" s="15" t="s">
        <v>40</v>
      </c>
      <c r="W7" s="15" t="s">
        <v>38</v>
      </c>
      <c r="X7" s="15" t="s">
        <v>39</v>
      </c>
      <c r="Y7" s="15" t="s">
        <v>40</v>
      </c>
      <c r="Z7" s="15" t="s">
        <v>38</v>
      </c>
      <c r="AA7" s="15" t="s">
        <v>39</v>
      </c>
      <c r="AB7" s="15" t="s">
        <v>40</v>
      </c>
      <c r="AC7" s="78" t="s">
        <v>38</v>
      </c>
      <c r="AD7" s="78" t="s">
        <v>39</v>
      </c>
      <c r="AE7" s="78" t="s">
        <v>40</v>
      </c>
      <c r="AF7" s="78" t="s">
        <v>38</v>
      </c>
      <c r="AG7" s="78" t="s">
        <v>39</v>
      </c>
      <c r="AH7" s="78" t="s">
        <v>40</v>
      </c>
      <c r="AI7" s="99" t="s">
        <v>38</v>
      </c>
      <c r="AJ7" s="99" t="s">
        <v>39</v>
      </c>
      <c r="AK7" s="99" t="s">
        <v>40</v>
      </c>
    </row>
    <row r="8" spans="1:37" ht="18.2" customHeight="1" x14ac:dyDescent="0.3">
      <c r="A8" s="25" t="s">
        <v>1</v>
      </c>
      <c r="B8" s="26"/>
      <c r="C8" s="26"/>
      <c r="D8" s="27"/>
      <c r="E8" s="13">
        <f>SUM(E9:E16)</f>
        <v>6315</v>
      </c>
      <c r="F8" s="13">
        <f>SUM(F9:F16)</f>
        <v>4588</v>
      </c>
      <c r="G8" s="117">
        <f>F8*100/E8</f>
        <v>72.652414885193977</v>
      </c>
      <c r="H8" s="13">
        <f>SUM(H9:H16)</f>
        <v>768</v>
      </c>
      <c r="I8" s="13">
        <f>SUM(I9:I16)</f>
        <v>557</v>
      </c>
      <c r="J8" s="117">
        <f>I8*100/H8</f>
        <v>72.526041666666671</v>
      </c>
      <c r="K8" s="79">
        <f t="shared" ref="K8:L8" si="1">SUM(K9:K16)</f>
        <v>690</v>
      </c>
      <c r="L8" s="79">
        <f t="shared" si="1"/>
        <v>445</v>
      </c>
      <c r="M8" s="117">
        <f t="shared" ref="M8:M16" si="2">L8*100/K8</f>
        <v>64.492753623188406</v>
      </c>
      <c r="N8" s="79">
        <f t="shared" ref="N8:O8" si="3">SUM(N9:N16)</f>
        <v>690</v>
      </c>
      <c r="O8" s="79">
        <f t="shared" si="3"/>
        <v>452</v>
      </c>
      <c r="P8" s="117">
        <f t="shared" ref="P8:P16" si="4">O8*100/N8</f>
        <v>65.507246376811594</v>
      </c>
      <c r="Q8" s="13">
        <f t="shared" ref="Q8:R8" si="5">SUM(Q9:Q16)</f>
        <v>690</v>
      </c>
      <c r="R8" s="13">
        <f t="shared" si="5"/>
        <v>530</v>
      </c>
      <c r="S8" s="14">
        <f t="shared" ref="S8:S16" si="6">R8*100/Q8</f>
        <v>76.811594202898547</v>
      </c>
      <c r="T8" s="13">
        <f t="shared" ref="T8:U8" si="7">SUM(T9:T16)</f>
        <v>690</v>
      </c>
      <c r="U8" s="13">
        <f t="shared" si="7"/>
        <v>486</v>
      </c>
      <c r="V8" s="14">
        <f t="shared" ref="V8:V16" si="8">U8*100/T8</f>
        <v>70.434782608695656</v>
      </c>
      <c r="W8" s="13">
        <f t="shared" ref="W8:X8" si="9">SUM(W9:W16)</f>
        <v>694</v>
      </c>
      <c r="X8" s="13">
        <f t="shared" si="9"/>
        <v>592</v>
      </c>
      <c r="Y8" s="14">
        <f t="shared" ref="Y8:Y16" si="10">X8*100/W8</f>
        <v>85.30259365994236</v>
      </c>
      <c r="Z8" s="13">
        <f t="shared" ref="Z8:AA8" si="11">SUM(Z9:Z16)</f>
        <v>690</v>
      </c>
      <c r="AA8" s="13">
        <f t="shared" si="11"/>
        <v>509</v>
      </c>
      <c r="AB8" s="79">
        <f t="shared" ref="AB8:AB16" si="12">AA8*100/Z8</f>
        <v>73.768115942028984</v>
      </c>
      <c r="AC8" s="79">
        <f t="shared" ref="AC8" si="13">SUM(AC9:AC16)</f>
        <v>713</v>
      </c>
      <c r="AD8" s="79">
        <f>SUM(AD9:AD16)</f>
        <v>514</v>
      </c>
      <c r="AE8" s="117">
        <f t="shared" ref="AE8:AE16" si="14">AD8*100/AC8</f>
        <v>72.089761570827491</v>
      </c>
      <c r="AF8" s="79">
        <f t="shared" ref="AF8" si="15">SUM(AF9:AF16)</f>
        <v>690</v>
      </c>
      <c r="AG8" s="79">
        <f>SUM(AG9:AG16)</f>
        <v>503</v>
      </c>
      <c r="AH8" s="117">
        <f t="shared" ref="AH8:AH16" si="16">AG8*100/AF8</f>
        <v>72.898550724637687</v>
      </c>
      <c r="AI8" s="100">
        <f t="shared" ref="AI8" si="17">SUM(AI9:AI16)</f>
        <v>0</v>
      </c>
      <c r="AJ8" s="100">
        <f>SUM(AJ9:AJ16)</f>
        <v>0</v>
      </c>
      <c r="AK8" s="101" t="e">
        <f t="shared" ref="AK8:AK16" si="18">AJ8*100/AI8</f>
        <v>#DIV/0!</v>
      </c>
    </row>
    <row r="9" spans="1:37" ht="18.2" customHeight="1" x14ac:dyDescent="0.3">
      <c r="A9" s="28" t="s">
        <v>50</v>
      </c>
      <c r="B9" s="29"/>
      <c r="C9" s="29"/>
      <c r="D9" s="30"/>
      <c r="E9" s="6">
        <f t="shared" ref="E9:F16" si="19">H9+K9+N9+Q9+T9+W9+Z9+AC9+AF9+AI9</f>
        <v>1092</v>
      </c>
      <c r="F9" s="6">
        <f t="shared" si="19"/>
        <v>878</v>
      </c>
      <c r="G9" s="7">
        <f t="shared" ref="G9:G16" si="20">F9*100/E9</f>
        <v>80.402930402930409</v>
      </c>
      <c r="H9" s="6">
        <f>I4*4</f>
        <v>128</v>
      </c>
      <c r="I9" s="6">
        <v>105</v>
      </c>
      <c r="J9" s="81">
        <f t="shared" ref="J9:J16" si="21">I9*100/H9</f>
        <v>82.03125</v>
      </c>
      <c r="K9" s="80">
        <f t="shared" ref="K9:AI9" si="22">L4*4</f>
        <v>120</v>
      </c>
      <c r="L9" s="80">
        <v>96</v>
      </c>
      <c r="M9" s="81">
        <f t="shared" si="2"/>
        <v>80</v>
      </c>
      <c r="N9" s="80">
        <f t="shared" si="22"/>
        <v>120</v>
      </c>
      <c r="O9" s="80">
        <v>91</v>
      </c>
      <c r="P9" s="81">
        <f t="shared" si="4"/>
        <v>75.833333333333329</v>
      </c>
      <c r="Q9" s="6">
        <f t="shared" si="22"/>
        <v>120</v>
      </c>
      <c r="R9" s="6">
        <v>98</v>
      </c>
      <c r="S9" s="7">
        <f t="shared" si="6"/>
        <v>81.666666666666671</v>
      </c>
      <c r="T9" s="6">
        <f t="shared" si="22"/>
        <v>120</v>
      </c>
      <c r="U9" s="6">
        <v>99</v>
      </c>
      <c r="V9" s="7">
        <f t="shared" si="8"/>
        <v>82.5</v>
      </c>
      <c r="W9" s="6">
        <f t="shared" si="22"/>
        <v>120</v>
      </c>
      <c r="X9" s="6">
        <v>111</v>
      </c>
      <c r="Y9" s="7">
        <f t="shared" si="10"/>
        <v>92.5</v>
      </c>
      <c r="Z9" s="6">
        <f t="shared" si="22"/>
        <v>120</v>
      </c>
      <c r="AA9" s="6">
        <v>87</v>
      </c>
      <c r="AB9" s="80">
        <f t="shared" si="12"/>
        <v>72.5</v>
      </c>
      <c r="AC9" s="80">
        <f t="shared" si="22"/>
        <v>124</v>
      </c>
      <c r="AD9" s="80">
        <v>87</v>
      </c>
      <c r="AE9" s="81">
        <f t="shared" si="14"/>
        <v>70.161290322580641</v>
      </c>
      <c r="AF9" s="80">
        <f t="shared" si="22"/>
        <v>120</v>
      </c>
      <c r="AG9" s="80">
        <v>104</v>
      </c>
      <c r="AH9" s="81">
        <f t="shared" si="16"/>
        <v>86.666666666666671</v>
      </c>
      <c r="AI9" s="102">
        <f t="shared" si="22"/>
        <v>0</v>
      </c>
      <c r="AJ9" s="102"/>
      <c r="AK9" s="103" t="e">
        <f t="shared" si="18"/>
        <v>#DIV/0!</v>
      </c>
    </row>
    <row r="10" spans="1:37" ht="18.2" customHeight="1" x14ac:dyDescent="0.3">
      <c r="A10" s="28" t="s">
        <v>51</v>
      </c>
      <c r="B10" s="29"/>
      <c r="C10" s="29"/>
      <c r="D10" s="30"/>
      <c r="E10" s="6">
        <f t="shared" si="19"/>
        <v>819</v>
      </c>
      <c r="F10" s="6">
        <f t="shared" si="19"/>
        <v>667</v>
      </c>
      <c r="G10" s="7">
        <f t="shared" si="20"/>
        <v>81.440781440781436</v>
      </c>
      <c r="H10" s="6">
        <f>I4*3</f>
        <v>96</v>
      </c>
      <c r="I10" s="6">
        <v>85</v>
      </c>
      <c r="J10" s="81">
        <f t="shared" si="21"/>
        <v>88.541666666666671</v>
      </c>
      <c r="K10" s="80">
        <f>L4*3</f>
        <v>90</v>
      </c>
      <c r="L10" s="80">
        <v>60</v>
      </c>
      <c r="M10" s="81">
        <f t="shared" si="2"/>
        <v>66.666666666666671</v>
      </c>
      <c r="N10" s="80">
        <f>O4*3</f>
        <v>90</v>
      </c>
      <c r="O10" s="80">
        <v>62</v>
      </c>
      <c r="P10" s="81">
        <f t="shared" si="4"/>
        <v>68.888888888888886</v>
      </c>
      <c r="Q10" s="6">
        <f>R4*3</f>
        <v>90</v>
      </c>
      <c r="R10" s="6">
        <v>79</v>
      </c>
      <c r="S10" s="7">
        <f t="shared" si="6"/>
        <v>87.777777777777771</v>
      </c>
      <c r="T10" s="6">
        <f>U4*3</f>
        <v>90</v>
      </c>
      <c r="U10" s="6">
        <v>63</v>
      </c>
      <c r="V10" s="7">
        <f t="shared" si="8"/>
        <v>70</v>
      </c>
      <c r="W10" s="6">
        <f>X4*3</f>
        <v>90</v>
      </c>
      <c r="X10" s="6">
        <v>74</v>
      </c>
      <c r="Y10" s="7">
        <f t="shared" si="10"/>
        <v>82.222222222222229</v>
      </c>
      <c r="Z10" s="6">
        <f>AA4*3</f>
        <v>90</v>
      </c>
      <c r="AA10" s="6">
        <v>83</v>
      </c>
      <c r="AB10" s="80">
        <f t="shared" si="12"/>
        <v>92.222222222222229</v>
      </c>
      <c r="AC10" s="80">
        <f>AD4*3</f>
        <v>93</v>
      </c>
      <c r="AD10" s="80">
        <v>87</v>
      </c>
      <c r="AE10" s="81">
        <f t="shared" si="14"/>
        <v>93.548387096774192</v>
      </c>
      <c r="AF10" s="80">
        <f>AG4*3</f>
        <v>90</v>
      </c>
      <c r="AG10" s="80">
        <v>74</v>
      </c>
      <c r="AH10" s="81">
        <f t="shared" si="16"/>
        <v>82.222222222222229</v>
      </c>
      <c r="AI10" s="102">
        <f>AJ4*3</f>
        <v>0</v>
      </c>
      <c r="AJ10" s="102"/>
      <c r="AK10" s="103" t="e">
        <f t="shared" si="18"/>
        <v>#DIV/0!</v>
      </c>
    </row>
    <row r="11" spans="1:37" ht="18.2" customHeight="1" x14ac:dyDescent="0.3">
      <c r="A11" s="28" t="s">
        <v>42</v>
      </c>
      <c r="B11" s="29"/>
      <c r="C11" s="29"/>
      <c r="D11" s="30"/>
      <c r="E11" s="6">
        <f t="shared" si="19"/>
        <v>1092</v>
      </c>
      <c r="F11" s="6">
        <f t="shared" si="19"/>
        <v>747</v>
      </c>
      <c r="G11" s="7">
        <f t="shared" si="20"/>
        <v>68.406593406593402</v>
      </c>
      <c r="H11" s="6">
        <f>I4*4</f>
        <v>128</v>
      </c>
      <c r="I11" s="6">
        <v>99</v>
      </c>
      <c r="J11" s="81">
        <f t="shared" si="21"/>
        <v>77.34375</v>
      </c>
      <c r="K11" s="80">
        <f>L4*4</f>
        <v>120</v>
      </c>
      <c r="L11" s="80">
        <v>73</v>
      </c>
      <c r="M11" s="81">
        <f t="shared" si="2"/>
        <v>60.833333333333336</v>
      </c>
      <c r="N11" s="80">
        <f>O4*4</f>
        <v>120</v>
      </c>
      <c r="O11" s="80">
        <v>72</v>
      </c>
      <c r="P11" s="81">
        <f t="shared" si="4"/>
        <v>60</v>
      </c>
      <c r="Q11" s="6">
        <f>R4*4</f>
        <v>120</v>
      </c>
      <c r="R11" s="6">
        <v>80</v>
      </c>
      <c r="S11" s="7">
        <f t="shared" si="6"/>
        <v>66.666666666666671</v>
      </c>
      <c r="T11" s="6">
        <f>U4*4</f>
        <v>120</v>
      </c>
      <c r="U11" s="6">
        <v>68</v>
      </c>
      <c r="V11" s="7">
        <f t="shared" si="8"/>
        <v>56.666666666666664</v>
      </c>
      <c r="W11" s="6">
        <f>X4*4</f>
        <v>120</v>
      </c>
      <c r="X11" s="6">
        <v>107</v>
      </c>
      <c r="Y11" s="7">
        <f t="shared" si="10"/>
        <v>89.166666666666671</v>
      </c>
      <c r="Z11" s="6">
        <f>AA4*4</f>
        <v>120</v>
      </c>
      <c r="AA11" s="6">
        <v>84</v>
      </c>
      <c r="AB11" s="80">
        <f t="shared" si="12"/>
        <v>70</v>
      </c>
      <c r="AC11" s="80">
        <f>AD4*4</f>
        <v>124</v>
      </c>
      <c r="AD11" s="80">
        <v>95</v>
      </c>
      <c r="AE11" s="81">
        <f t="shared" si="14"/>
        <v>76.612903225806448</v>
      </c>
      <c r="AF11" s="80">
        <f>AG4*4</f>
        <v>120</v>
      </c>
      <c r="AG11" s="80">
        <v>69</v>
      </c>
      <c r="AH11" s="81">
        <f t="shared" si="16"/>
        <v>57.5</v>
      </c>
      <c r="AI11" s="102">
        <f>AJ4*4</f>
        <v>0</v>
      </c>
      <c r="AJ11" s="102"/>
      <c r="AK11" s="103" t="e">
        <f t="shared" si="18"/>
        <v>#DIV/0!</v>
      </c>
    </row>
    <row r="12" spans="1:37" ht="18.2" customHeight="1" x14ac:dyDescent="0.3">
      <c r="A12" s="28" t="s">
        <v>56</v>
      </c>
      <c r="B12" s="29"/>
      <c r="C12" s="29"/>
      <c r="D12" s="30"/>
      <c r="E12" s="6">
        <f t="shared" si="19"/>
        <v>1092</v>
      </c>
      <c r="F12" s="6">
        <f t="shared" si="19"/>
        <v>866</v>
      </c>
      <c r="G12" s="7">
        <f t="shared" si="20"/>
        <v>79.304029304029299</v>
      </c>
      <c r="H12" s="6">
        <f>I4*4</f>
        <v>128</v>
      </c>
      <c r="I12" s="6">
        <v>103</v>
      </c>
      <c r="J12" s="81">
        <f t="shared" si="21"/>
        <v>80.46875</v>
      </c>
      <c r="K12" s="80">
        <f t="shared" ref="K12" si="23">L4*4</f>
        <v>120</v>
      </c>
      <c r="L12" s="80">
        <v>96</v>
      </c>
      <c r="M12" s="81">
        <f t="shared" si="2"/>
        <v>80</v>
      </c>
      <c r="N12" s="80">
        <f t="shared" ref="N12" si="24">O4*4</f>
        <v>120</v>
      </c>
      <c r="O12" s="80">
        <v>69</v>
      </c>
      <c r="P12" s="81">
        <f t="shared" si="4"/>
        <v>57.5</v>
      </c>
      <c r="Q12" s="6">
        <f>R4*4</f>
        <v>120</v>
      </c>
      <c r="R12" s="6">
        <v>106</v>
      </c>
      <c r="S12" s="7">
        <f t="shared" si="6"/>
        <v>88.333333333333329</v>
      </c>
      <c r="T12" s="6">
        <f>U4*4</f>
        <v>120</v>
      </c>
      <c r="U12" s="6">
        <v>87</v>
      </c>
      <c r="V12" s="7">
        <f t="shared" si="8"/>
        <v>72.5</v>
      </c>
      <c r="W12" s="6">
        <f>X4*4</f>
        <v>120</v>
      </c>
      <c r="X12" s="6">
        <v>112</v>
      </c>
      <c r="Y12" s="7">
        <f t="shared" si="10"/>
        <v>93.333333333333329</v>
      </c>
      <c r="Z12" s="6">
        <f t="shared" ref="Z12" si="25">AA4*4</f>
        <v>120</v>
      </c>
      <c r="AA12" s="6">
        <v>99</v>
      </c>
      <c r="AB12" s="80">
        <f t="shared" si="12"/>
        <v>82.5</v>
      </c>
      <c r="AC12" s="80">
        <f>AD4*4</f>
        <v>124</v>
      </c>
      <c r="AD12" s="80">
        <v>96</v>
      </c>
      <c r="AE12" s="81">
        <f t="shared" si="14"/>
        <v>77.41935483870968</v>
      </c>
      <c r="AF12" s="80">
        <f>AG4*4</f>
        <v>120</v>
      </c>
      <c r="AG12" s="80">
        <v>98</v>
      </c>
      <c r="AH12" s="81">
        <f t="shared" si="16"/>
        <v>81.666666666666671</v>
      </c>
      <c r="AI12" s="102">
        <f>AJ4*4</f>
        <v>0</v>
      </c>
      <c r="AJ12" s="102"/>
      <c r="AK12" s="103" t="e">
        <f t="shared" si="18"/>
        <v>#DIV/0!</v>
      </c>
    </row>
    <row r="13" spans="1:37" ht="18.2" customHeight="1" x14ac:dyDescent="0.3">
      <c r="A13" s="28" t="s">
        <v>52</v>
      </c>
      <c r="B13" s="29"/>
      <c r="C13" s="29"/>
      <c r="D13" s="30"/>
      <c r="E13" s="6">
        <f t="shared" si="19"/>
        <v>1092</v>
      </c>
      <c r="F13" s="6">
        <f t="shared" si="19"/>
        <v>716</v>
      </c>
      <c r="G13" s="7">
        <f t="shared" si="20"/>
        <v>65.567765567765562</v>
      </c>
      <c r="H13" s="6">
        <f>I4*4</f>
        <v>128</v>
      </c>
      <c r="I13" s="6">
        <v>68</v>
      </c>
      <c r="J13" s="81">
        <f t="shared" si="21"/>
        <v>53.125</v>
      </c>
      <c r="K13" s="80">
        <f>L4*4</f>
        <v>120</v>
      </c>
      <c r="L13" s="80">
        <v>52</v>
      </c>
      <c r="M13" s="81">
        <f t="shared" si="2"/>
        <v>43.333333333333336</v>
      </c>
      <c r="N13" s="80">
        <f>O4*4</f>
        <v>120</v>
      </c>
      <c r="O13" s="80">
        <v>91</v>
      </c>
      <c r="P13" s="81">
        <f t="shared" si="4"/>
        <v>75.833333333333329</v>
      </c>
      <c r="Q13" s="6">
        <f>R4*4</f>
        <v>120</v>
      </c>
      <c r="R13" s="6">
        <v>78</v>
      </c>
      <c r="S13" s="56">
        <f t="shared" si="6"/>
        <v>65</v>
      </c>
      <c r="T13" s="6">
        <f>U4*4</f>
        <v>120</v>
      </c>
      <c r="U13" s="6">
        <v>81</v>
      </c>
      <c r="V13" s="7">
        <f t="shared" si="8"/>
        <v>67.5</v>
      </c>
      <c r="W13" s="6">
        <f>X4*4</f>
        <v>120</v>
      </c>
      <c r="X13" s="6">
        <v>105</v>
      </c>
      <c r="Y13" s="7">
        <f t="shared" si="10"/>
        <v>87.5</v>
      </c>
      <c r="Z13" s="6">
        <f>AA4*4</f>
        <v>120</v>
      </c>
      <c r="AA13" s="6">
        <v>83</v>
      </c>
      <c r="AB13" s="80">
        <f t="shared" si="12"/>
        <v>69.166666666666671</v>
      </c>
      <c r="AC13" s="80">
        <f>AD4*4</f>
        <v>124</v>
      </c>
      <c r="AD13" s="80">
        <v>74</v>
      </c>
      <c r="AE13" s="81">
        <f t="shared" si="14"/>
        <v>59.677419354838712</v>
      </c>
      <c r="AF13" s="80">
        <f>AG4*4</f>
        <v>120</v>
      </c>
      <c r="AG13" s="80">
        <v>84</v>
      </c>
      <c r="AH13" s="81">
        <f t="shared" si="16"/>
        <v>70</v>
      </c>
      <c r="AI13" s="102">
        <f>AJ4*4</f>
        <v>0</v>
      </c>
      <c r="AJ13" s="102"/>
      <c r="AK13" s="103" t="e">
        <f t="shared" si="18"/>
        <v>#DIV/0!</v>
      </c>
    </row>
    <row r="14" spans="1:37" ht="18.2" customHeight="1" x14ac:dyDescent="0.3">
      <c r="A14" s="28" t="s">
        <v>53</v>
      </c>
      <c r="B14" s="57"/>
      <c r="C14" s="57"/>
      <c r="D14" s="58"/>
      <c r="E14" s="6">
        <f t="shared" ref="E14:E15" si="26">H14+K14+N14+Q14+T14+W14+Z14+AC14+AF14+AI14</f>
        <v>28</v>
      </c>
      <c r="F14" s="6">
        <f t="shared" ref="F14:F15" si="27">I14+L14+O14+R14+U14+X14+AA14+AD14+AG14+AJ14</f>
        <v>26</v>
      </c>
      <c r="G14" s="7">
        <f t="shared" ref="G14:G15" si="28">F14*100/E14</f>
        <v>92.857142857142861</v>
      </c>
      <c r="H14" s="6">
        <f>(I4-I5)*4</f>
        <v>28</v>
      </c>
      <c r="I14" s="6">
        <v>26</v>
      </c>
      <c r="J14" s="81">
        <f t="shared" ref="J14:J15" si="29">I14*100/H14</f>
        <v>92.857142857142861</v>
      </c>
      <c r="K14" s="80">
        <f>(L4-L5)*4</f>
        <v>0</v>
      </c>
      <c r="L14" s="80">
        <v>0</v>
      </c>
      <c r="M14" s="81" t="e">
        <f t="shared" ref="M14:M15" si="30">L14*100/K14</f>
        <v>#DIV/0!</v>
      </c>
      <c r="N14" s="80">
        <f>(O4-O5)*4</f>
        <v>0</v>
      </c>
      <c r="O14" s="80">
        <v>0</v>
      </c>
      <c r="P14" s="81" t="e">
        <f t="shared" ref="P14:P15" si="31">O14*100/N14</f>
        <v>#DIV/0!</v>
      </c>
      <c r="Q14" s="6">
        <f>(R4-R5)*4</f>
        <v>0</v>
      </c>
      <c r="R14" s="6">
        <v>0</v>
      </c>
      <c r="S14" s="56" t="e">
        <f t="shared" ref="S14:S15" si="32">R14*100/Q14</f>
        <v>#DIV/0!</v>
      </c>
      <c r="T14" s="6">
        <f>(U4-U5)*4</f>
        <v>0</v>
      </c>
      <c r="U14" s="6">
        <v>0</v>
      </c>
      <c r="V14" s="7" t="e">
        <f t="shared" ref="V14:V15" si="33">U14*100/T14</f>
        <v>#DIV/0!</v>
      </c>
      <c r="W14" s="6">
        <f>(X4-X5)*4</f>
        <v>0</v>
      </c>
      <c r="X14" s="6">
        <v>0</v>
      </c>
      <c r="Y14" s="7" t="e">
        <f t="shared" ref="Y14:Y15" si="34">X14*100/W14</f>
        <v>#DIV/0!</v>
      </c>
      <c r="Z14" s="6">
        <f>(AA4-AA5)*4</f>
        <v>0</v>
      </c>
      <c r="AA14" s="6">
        <v>0</v>
      </c>
      <c r="AB14" s="80" t="e">
        <f t="shared" ref="AB14:AB15" si="35">AA14*100/Z14</f>
        <v>#DIV/0!</v>
      </c>
      <c r="AC14" s="80">
        <f>(AD4-AD5)*4</f>
        <v>0</v>
      </c>
      <c r="AD14" s="80">
        <v>0</v>
      </c>
      <c r="AE14" s="81" t="e">
        <f t="shared" ref="AE14:AE15" si="36">AD14*100/AC14</f>
        <v>#DIV/0!</v>
      </c>
      <c r="AF14" s="80">
        <f>(AG4-AG5)*4</f>
        <v>0</v>
      </c>
      <c r="AG14" s="80">
        <v>0</v>
      </c>
      <c r="AH14" s="81" t="e">
        <f t="shared" ref="AH14:AH15" si="37">AG14*100/AF14</f>
        <v>#DIV/0!</v>
      </c>
      <c r="AI14" s="102">
        <f>(AJ4-AJ5)*4</f>
        <v>0</v>
      </c>
      <c r="AJ14" s="102"/>
      <c r="AK14" s="103" t="e">
        <f t="shared" ref="AK14:AK15" si="38">AJ14*100/AI14</f>
        <v>#DIV/0!</v>
      </c>
    </row>
    <row r="15" spans="1:37" ht="18.2" customHeight="1" x14ac:dyDescent="0.3">
      <c r="A15" s="28" t="s">
        <v>59</v>
      </c>
      <c r="B15" s="57"/>
      <c r="C15" s="57"/>
      <c r="D15" s="58"/>
      <c r="E15" s="6">
        <f t="shared" si="26"/>
        <v>8</v>
      </c>
      <c r="F15" s="6">
        <f t="shared" si="27"/>
        <v>5</v>
      </c>
      <c r="G15" s="7">
        <f t="shared" si="28"/>
        <v>62.5</v>
      </c>
      <c r="H15" s="6">
        <f>(I4-I6)*4</f>
        <v>4</v>
      </c>
      <c r="I15" s="6">
        <v>3</v>
      </c>
      <c r="J15" s="81">
        <f t="shared" si="29"/>
        <v>75</v>
      </c>
      <c r="K15" s="80">
        <f>(L4-L6)*4</f>
        <v>0</v>
      </c>
      <c r="L15" s="80">
        <v>0</v>
      </c>
      <c r="M15" s="81" t="e">
        <f t="shared" si="30"/>
        <v>#DIV/0!</v>
      </c>
      <c r="N15" s="80">
        <f>(O4-O6)*4</f>
        <v>0</v>
      </c>
      <c r="O15" s="80">
        <v>0</v>
      </c>
      <c r="P15" s="81" t="e">
        <f t="shared" si="31"/>
        <v>#DIV/0!</v>
      </c>
      <c r="Q15" s="6">
        <f>(R4-R6)*4</f>
        <v>0</v>
      </c>
      <c r="R15" s="6">
        <v>0</v>
      </c>
      <c r="S15" s="56" t="e">
        <f t="shared" si="32"/>
        <v>#DIV/0!</v>
      </c>
      <c r="T15" s="6">
        <f>(U4-U6)*4</f>
        <v>0</v>
      </c>
      <c r="U15" s="6">
        <v>0</v>
      </c>
      <c r="V15" s="7" t="e">
        <f t="shared" si="33"/>
        <v>#DIV/0!</v>
      </c>
      <c r="W15" s="6">
        <f>(X4-X6)*4</f>
        <v>4</v>
      </c>
      <c r="X15" s="6">
        <v>2</v>
      </c>
      <c r="Y15" s="7">
        <f t="shared" si="34"/>
        <v>50</v>
      </c>
      <c r="Z15" s="6">
        <f>(AA4-AA6)*4</f>
        <v>0</v>
      </c>
      <c r="AA15" s="6">
        <v>0</v>
      </c>
      <c r="AB15" s="80" t="e">
        <f t="shared" si="35"/>
        <v>#DIV/0!</v>
      </c>
      <c r="AC15" s="80">
        <f>(AD4-AD6)*4</f>
        <v>0</v>
      </c>
      <c r="AD15" s="80">
        <v>0</v>
      </c>
      <c r="AE15" s="81" t="e">
        <f t="shared" si="36"/>
        <v>#DIV/0!</v>
      </c>
      <c r="AF15" s="80">
        <f>(AG4-AG6)*4</f>
        <v>0</v>
      </c>
      <c r="AG15" s="80">
        <v>0</v>
      </c>
      <c r="AH15" s="81" t="e">
        <f t="shared" si="37"/>
        <v>#DIV/0!</v>
      </c>
      <c r="AI15" s="102">
        <f>(AJ4-AJ6)*4</f>
        <v>0</v>
      </c>
      <c r="AJ15" s="102"/>
      <c r="AK15" s="103" t="e">
        <f t="shared" si="38"/>
        <v>#DIV/0!</v>
      </c>
    </row>
    <row r="16" spans="1:37" ht="18.2" customHeight="1" x14ac:dyDescent="0.3">
      <c r="A16" s="31" t="s">
        <v>54</v>
      </c>
      <c r="B16" s="32"/>
      <c r="C16" s="32"/>
      <c r="D16" s="33"/>
      <c r="E16" s="8">
        <f t="shared" si="19"/>
        <v>1092</v>
      </c>
      <c r="F16" s="8">
        <f t="shared" si="19"/>
        <v>683</v>
      </c>
      <c r="G16" s="9">
        <f t="shared" si="20"/>
        <v>62.545787545787547</v>
      </c>
      <c r="H16" s="8">
        <f>I4*4</f>
        <v>128</v>
      </c>
      <c r="I16" s="8">
        <v>68</v>
      </c>
      <c r="J16" s="83">
        <f t="shared" si="21"/>
        <v>53.125</v>
      </c>
      <c r="K16" s="82">
        <f>L4*4</f>
        <v>120</v>
      </c>
      <c r="L16" s="82">
        <v>68</v>
      </c>
      <c r="M16" s="83">
        <f t="shared" si="2"/>
        <v>56.666666666666664</v>
      </c>
      <c r="N16" s="82">
        <f>O4*4</f>
        <v>120</v>
      </c>
      <c r="O16" s="82">
        <v>67</v>
      </c>
      <c r="P16" s="83">
        <f t="shared" si="4"/>
        <v>55.833333333333336</v>
      </c>
      <c r="Q16" s="8">
        <f>R4*4</f>
        <v>120</v>
      </c>
      <c r="R16" s="8">
        <v>89</v>
      </c>
      <c r="S16" s="9">
        <f t="shared" si="6"/>
        <v>74.166666666666671</v>
      </c>
      <c r="T16" s="8">
        <f>U4*4</f>
        <v>120</v>
      </c>
      <c r="U16" s="8">
        <v>88</v>
      </c>
      <c r="V16" s="9">
        <f t="shared" si="8"/>
        <v>73.333333333333329</v>
      </c>
      <c r="W16" s="8">
        <f>X4*4</f>
        <v>120</v>
      </c>
      <c r="X16" s="8">
        <v>81</v>
      </c>
      <c r="Y16" s="9">
        <f t="shared" si="10"/>
        <v>67.5</v>
      </c>
      <c r="Z16" s="8">
        <f>AA4*4</f>
        <v>120</v>
      </c>
      <c r="AA16" s="8">
        <v>73</v>
      </c>
      <c r="AB16" s="82">
        <f t="shared" si="12"/>
        <v>60.833333333333336</v>
      </c>
      <c r="AC16" s="82">
        <f>AD4*4</f>
        <v>124</v>
      </c>
      <c r="AD16" s="82">
        <v>75</v>
      </c>
      <c r="AE16" s="83">
        <f t="shared" si="14"/>
        <v>60.483870967741936</v>
      </c>
      <c r="AF16" s="82">
        <f>AG4*4</f>
        <v>120</v>
      </c>
      <c r="AG16" s="82">
        <v>74</v>
      </c>
      <c r="AH16" s="83">
        <f t="shared" si="16"/>
        <v>61.666666666666664</v>
      </c>
      <c r="AI16" s="104">
        <f>AJ4*4</f>
        <v>0</v>
      </c>
      <c r="AJ16" s="104"/>
      <c r="AK16" s="105" t="e">
        <f t="shared" si="18"/>
        <v>#DIV/0!</v>
      </c>
    </row>
    <row r="17" spans="1:37" ht="4.5" customHeight="1" x14ac:dyDescent="0.35">
      <c r="A17" s="1"/>
      <c r="B17" s="1"/>
      <c r="C17" s="1"/>
      <c r="D17" s="1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84"/>
      <c r="AD17" s="84"/>
      <c r="AE17" s="84"/>
      <c r="AF17" s="84"/>
      <c r="AG17" s="84"/>
      <c r="AH17" s="84"/>
      <c r="AI17" s="106"/>
      <c r="AJ17" s="106"/>
      <c r="AK17" s="107"/>
    </row>
    <row r="18" spans="1:37" ht="18.2" customHeight="1" x14ac:dyDescent="0.3">
      <c r="A18" s="44" t="s">
        <v>46</v>
      </c>
      <c r="B18" s="45"/>
      <c r="C18" s="45"/>
      <c r="D18" s="46"/>
      <c r="E18" s="156" t="s">
        <v>48</v>
      </c>
      <c r="F18" s="157"/>
      <c r="G18" s="38" t="s">
        <v>40</v>
      </c>
      <c r="H18" s="156" t="s">
        <v>48</v>
      </c>
      <c r="I18" s="157"/>
      <c r="J18" s="38" t="s">
        <v>40</v>
      </c>
      <c r="K18" s="156" t="s">
        <v>48</v>
      </c>
      <c r="L18" s="157"/>
      <c r="M18" s="38" t="s">
        <v>40</v>
      </c>
      <c r="N18" s="156" t="s">
        <v>48</v>
      </c>
      <c r="O18" s="157"/>
      <c r="P18" s="38" t="s">
        <v>40</v>
      </c>
      <c r="Q18" s="156" t="s">
        <v>48</v>
      </c>
      <c r="R18" s="157"/>
      <c r="S18" s="38" t="s">
        <v>40</v>
      </c>
      <c r="T18" s="156" t="s">
        <v>48</v>
      </c>
      <c r="U18" s="157"/>
      <c r="V18" s="38" t="s">
        <v>40</v>
      </c>
      <c r="W18" s="156" t="s">
        <v>48</v>
      </c>
      <c r="X18" s="157"/>
      <c r="Y18" s="38" t="s">
        <v>40</v>
      </c>
      <c r="Z18" s="156" t="s">
        <v>48</v>
      </c>
      <c r="AA18" s="157"/>
      <c r="AB18" s="38" t="s">
        <v>40</v>
      </c>
      <c r="AC18" s="173" t="s">
        <v>48</v>
      </c>
      <c r="AD18" s="174"/>
      <c r="AE18" s="86" t="s">
        <v>40</v>
      </c>
      <c r="AF18" s="173" t="s">
        <v>48</v>
      </c>
      <c r="AG18" s="174"/>
      <c r="AH18" s="86" t="s">
        <v>40</v>
      </c>
      <c r="AI18" s="128" t="s">
        <v>48</v>
      </c>
      <c r="AJ18" s="129"/>
      <c r="AK18" s="108" t="s">
        <v>40</v>
      </c>
    </row>
    <row r="19" spans="1:37" ht="18.2" customHeight="1" x14ac:dyDescent="0.3">
      <c r="A19" s="37" t="s">
        <v>27</v>
      </c>
      <c r="B19" s="34"/>
      <c r="C19" s="34"/>
      <c r="D19" s="34"/>
      <c r="E19" s="158">
        <f>H19+K19+N19+Q19+T19+W19+Z19+AC19+AF19+AI19</f>
        <v>783</v>
      </c>
      <c r="F19" s="159"/>
      <c r="G19" s="49"/>
      <c r="H19" s="142">
        <v>124</v>
      </c>
      <c r="I19" s="143"/>
      <c r="J19" s="50"/>
      <c r="K19" s="142">
        <v>97</v>
      </c>
      <c r="L19" s="143"/>
      <c r="M19" s="50"/>
      <c r="N19" s="142">
        <v>67</v>
      </c>
      <c r="O19" s="143"/>
      <c r="P19" s="50"/>
      <c r="Q19" s="142">
        <v>56</v>
      </c>
      <c r="R19" s="143"/>
      <c r="S19" s="50"/>
      <c r="T19" s="142">
        <v>69</v>
      </c>
      <c r="U19" s="143"/>
      <c r="V19" s="50"/>
      <c r="W19" s="142">
        <v>96</v>
      </c>
      <c r="X19" s="143"/>
      <c r="Y19" s="50"/>
      <c r="Z19" s="142">
        <v>94</v>
      </c>
      <c r="AA19" s="143"/>
      <c r="AB19" s="50"/>
      <c r="AC19" s="171">
        <v>79</v>
      </c>
      <c r="AD19" s="172"/>
      <c r="AE19" s="87"/>
      <c r="AF19" s="171">
        <v>101</v>
      </c>
      <c r="AG19" s="172"/>
      <c r="AH19" s="87"/>
      <c r="AI19" s="130">
        <v>0</v>
      </c>
      <c r="AJ19" s="131"/>
      <c r="AK19" s="109"/>
    </row>
    <row r="20" spans="1:37" ht="18.2" customHeight="1" x14ac:dyDescent="0.3">
      <c r="A20" s="25" t="s">
        <v>7</v>
      </c>
      <c r="B20" s="26"/>
      <c r="C20" s="26"/>
      <c r="D20" s="26"/>
      <c r="E20" s="132">
        <f>H20+K20+N20+Q20+T20+W20+Z20+AC20+AF20+AI20</f>
        <v>703</v>
      </c>
      <c r="F20" s="149"/>
      <c r="G20" s="81">
        <f>E20*100/$E$19</f>
        <v>89.782886334610467</v>
      </c>
      <c r="H20" s="132">
        <f>H19-H21</f>
        <v>122</v>
      </c>
      <c r="I20" s="133"/>
      <c r="J20" s="7">
        <f>H20*100/$H$19</f>
        <v>98.387096774193552</v>
      </c>
      <c r="K20" s="132">
        <f>K19-K21</f>
        <v>82</v>
      </c>
      <c r="L20" s="133"/>
      <c r="M20" s="7">
        <f>K20*100/$K$19</f>
        <v>84.536082474226802</v>
      </c>
      <c r="N20" s="132">
        <f>N19-N21</f>
        <v>63</v>
      </c>
      <c r="O20" s="133"/>
      <c r="P20" s="81">
        <f>N20*100/$N$19</f>
        <v>94.02985074626865</v>
      </c>
      <c r="Q20" s="132">
        <f>Q19-Q21</f>
        <v>52</v>
      </c>
      <c r="R20" s="133"/>
      <c r="S20" s="7">
        <f>Q20*100/$Q$19</f>
        <v>92.857142857142861</v>
      </c>
      <c r="T20" s="132">
        <f>T19-T21</f>
        <v>56</v>
      </c>
      <c r="U20" s="133"/>
      <c r="V20" s="7">
        <f>T20*100/$T$19</f>
        <v>81.159420289855078</v>
      </c>
      <c r="W20" s="132">
        <f>W19-W21</f>
        <v>90</v>
      </c>
      <c r="X20" s="133"/>
      <c r="Y20" s="7">
        <f>W20*100/$W$19</f>
        <v>93.75</v>
      </c>
      <c r="Z20" s="132">
        <v>85</v>
      </c>
      <c r="AA20" s="133"/>
      <c r="AB20" s="81">
        <f>Z20*100/$Z$19</f>
        <v>90.425531914893611</v>
      </c>
      <c r="AC20" s="136">
        <f>AC19-AC21</f>
        <v>62</v>
      </c>
      <c r="AD20" s="137"/>
      <c r="AE20" s="81">
        <f>AC20*100/$AC$19</f>
        <v>78.481012658227854</v>
      </c>
      <c r="AF20" s="136">
        <f>AF19-AF21</f>
        <v>91</v>
      </c>
      <c r="AG20" s="137"/>
      <c r="AH20" s="81">
        <f>AF20*100/$AF$19</f>
        <v>90.099009900990097</v>
      </c>
      <c r="AI20" s="124">
        <f>AI19-AI21</f>
        <v>0</v>
      </c>
      <c r="AJ20" s="125"/>
      <c r="AK20" s="103" t="e">
        <f>AI20*100/$AI$19</f>
        <v>#DIV/0!</v>
      </c>
    </row>
    <row r="21" spans="1:37" ht="18.2" customHeight="1" x14ac:dyDescent="0.3">
      <c r="A21" s="28" t="s">
        <v>8</v>
      </c>
      <c r="B21" s="29"/>
      <c r="C21" s="29"/>
      <c r="D21" s="29"/>
      <c r="E21" s="132">
        <f t="shared" ref="E21:E30" si="39">H21+K21+N21+Q21+T21+W21+Z21+AC21+AF21+AI21</f>
        <v>80</v>
      </c>
      <c r="F21" s="149"/>
      <c r="G21" s="7">
        <f>E21*100/$E$19</f>
        <v>10.217113665389528</v>
      </c>
      <c r="H21" s="132">
        <v>2</v>
      </c>
      <c r="I21" s="133"/>
      <c r="J21" s="7">
        <f>H21*100/$H$19</f>
        <v>1.6129032258064515</v>
      </c>
      <c r="K21" s="132">
        <v>15</v>
      </c>
      <c r="L21" s="133"/>
      <c r="M21" s="7">
        <f>K21*100/$K$19</f>
        <v>15.463917525773196</v>
      </c>
      <c r="N21" s="132">
        <v>4</v>
      </c>
      <c r="O21" s="133"/>
      <c r="P21" s="7">
        <f>N21*100/N19</f>
        <v>5.9701492537313436</v>
      </c>
      <c r="Q21" s="132">
        <v>4</v>
      </c>
      <c r="R21" s="133"/>
      <c r="S21" s="7">
        <f>Q21*100/$Q$19</f>
        <v>7.1428571428571432</v>
      </c>
      <c r="T21" s="132">
        <v>13</v>
      </c>
      <c r="U21" s="133"/>
      <c r="V21" s="7">
        <f>T21*100/$T$19</f>
        <v>18.840579710144926</v>
      </c>
      <c r="W21" s="132">
        <f>SUM(W23:X30)</f>
        <v>6</v>
      </c>
      <c r="X21" s="133"/>
      <c r="Y21" s="7">
        <f>W21*100/$W$19</f>
        <v>6.25</v>
      </c>
      <c r="Z21" s="132">
        <v>9</v>
      </c>
      <c r="AA21" s="133"/>
      <c r="AB21" s="7">
        <f>Z21*100/$Z$19</f>
        <v>9.5744680851063837</v>
      </c>
      <c r="AC21" s="136">
        <v>17</v>
      </c>
      <c r="AD21" s="137"/>
      <c r="AE21" s="81">
        <f>AC21*100/$AC$19</f>
        <v>21.518987341772153</v>
      </c>
      <c r="AF21" s="136">
        <v>10</v>
      </c>
      <c r="AG21" s="137"/>
      <c r="AH21" s="81">
        <f>AF21*100/$AF$19</f>
        <v>9.9009900990099009</v>
      </c>
      <c r="AI21" s="124">
        <v>0</v>
      </c>
      <c r="AJ21" s="125"/>
      <c r="AK21" s="103" t="e">
        <f>AI21*100/$AI$19</f>
        <v>#DIV/0!</v>
      </c>
    </row>
    <row r="22" spans="1:37" ht="18.2" customHeight="1" x14ac:dyDescent="0.3">
      <c r="A22" s="39" t="s">
        <v>9</v>
      </c>
      <c r="B22" s="40"/>
      <c r="C22" s="40"/>
      <c r="D22" s="40"/>
      <c r="E22" s="138"/>
      <c r="F22" s="151"/>
      <c r="G22" s="41"/>
      <c r="H22" s="138"/>
      <c r="I22" s="139"/>
      <c r="J22" s="42"/>
      <c r="K22" s="138"/>
      <c r="L22" s="139"/>
      <c r="M22" s="42"/>
      <c r="N22" s="138"/>
      <c r="O22" s="139"/>
      <c r="P22" s="42"/>
      <c r="Q22" s="138"/>
      <c r="R22" s="139"/>
      <c r="S22" s="42"/>
      <c r="T22" s="138"/>
      <c r="U22" s="139"/>
      <c r="V22" s="43"/>
      <c r="W22" s="138"/>
      <c r="X22" s="139"/>
      <c r="Y22" s="43"/>
      <c r="Z22" s="138"/>
      <c r="AA22" s="139"/>
      <c r="AB22" s="42"/>
      <c r="AC22" s="136"/>
      <c r="AD22" s="137"/>
      <c r="AE22" s="80"/>
      <c r="AF22" s="136"/>
      <c r="AG22" s="137"/>
      <c r="AH22" s="80"/>
      <c r="AI22" s="124"/>
      <c r="AJ22" s="125"/>
      <c r="AK22" s="102"/>
    </row>
    <row r="23" spans="1:37" ht="18.2" customHeight="1" x14ac:dyDescent="0.3">
      <c r="A23" s="35" t="s">
        <v>10</v>
      </c>
      <c r="B23" s="29" t="s">
        <v>18</v>
      </c>
      <c r="C23" s="29"/>
      <c r="D23" s="29"/>
      <c r="E23" s="132">
        <f t="shared" si="39"/>
        <v>55</v>
      </c>
      <c r="F23" s="149"/>
      <c r="G23" s="7">
        <f>E23*100/$E$19</f>
        <v>7.0242656449553005</v>
      </c>
      <c r="H23" s="132">
        <v>1</v>
      </c>
      <c r="I23" s="133"/>
      <c r="J23" s="7">
        <f>H23*100/$H$19</f>
        <v>0.80645161290322576</v>
      </c>
      <c r="K23" s="132">
        <v>9</v>
      </c>
      <c r="L23" s="133"/>
      <c r="M23" s="7">
        <f>K23*100/$K$19</f>
        <v>9.2783505154639183</v>
      </c>
      <c r="N23" s="132">
        <v>2</v>
      </c>
      <c r="O23" s="133"/>
      <c r="P23" s="7">
        <f>N23*100/$N$19</f>
        <v>2.9850746268656718</v>
      </c>
      <c r="Q23" s="132">
        <v>1</v>
      </c>
      <c r="R23" s="133"/>
      <c r="S23" s="7">
        <f>Q23*100/$Q$19</f>
        <v>1.7857142857142858</v>
      </c>
      <c r="T23" s="132">
        <v>9</v>
      </c>
      <c r="U23" s="133"/>
      <c r="V23" s="7">
        <f>T23*100/$T$19</f>
        <v>13.043478260869565</v>
      </c>
      <c r="W23" s="132">
        <v>5</v>
      </c>
      <c r="X23" s="133"/>
      <c r="Y23" s="7">
        <f>W23*100/$W$19</f>
        <v>5.208333333333333</v>
      </c>
      <c r="Z23" s="132">
        <v>7</v>
      </c>
      <c r="AA23" s="133"/>
      <c r="AB23" s="7">
        <f>Z23*100/$Z$19</f>
        <v>7.4468085106382977</v>
      </c>
      <c r="AC23" s="136">
        <v>14</v>
      </c>
      <c r="AD23" s="137"/>
      <c r="AE23" s="81">
        <f>AC23*100/$AC$19</f>
        <v>17.721518987341771</v>
      </c>
      <c r="AF23" s="136">
        <v>7</v>
      </c>
      <c r="AG23" s="137"/>
      <c r="AH23" s="81">
        <f>AF23*100/$AF$19</f>
        <v>6.9306930693069306</v>
      </c>
      <c r="AI23" s="124">
        <v>0</v>
      </c>
      <c r="AJ23" s="125"/>
      <c r="AK23" s="103" t="e">
        <f>AI23*100/$AI$19</f>
        <v>#DIV/0!</v>
      </c>
    </row>
    <row r="24" spans="1:37" ht="18.2" customHeight="1" x14ac:dyDescent="0.3">
      <c r="A24" s="35" t="s">
        <v>11</v>
      </c>
      <c r="B24" s="29" t="s">
        <v>19</v>
      </c>
      <c r="C24" s="29"/>
      <c r="D24" s="29"/>
      <c r="E24" s="132">
        <f t="shared" si="39"/>
        <v>3</v>
      </c>
      <c r="F24" s="149"/>
      <c r="G24" s="7">
        <f t="shared" ref="G24:G30" si="40">E24*100/$E$19</f>
        <v>0.38314176245210729</v>
      </c>
      <c r="H24" s="132">
        <v>0</v>
      </c>
      <c r="I24" s="133"/>
      <c r="J24" s="7">
        <f t="shared" ref="J24:J30" si="41">H24*100/$H$19</f>
        <v>0</v>
      </c>
      <c r="K24" s="132">
        <v>2</v>
      </c>
      <c r="L24" s="133"/>
      <c r="M24" s="7">
        <f t="shared" ref="M24:M30" si="42">K24*100/$K$19</f>
        <v>2.0618556701030926</v>
      </c>
      <c r="N24" s="132">
        <v>0</v>
      </c>
      <c r="O24" s="133"/>
      <c r="P24" s="7">
        <f t="shared" ref="P24:P30" si="43">N24*100/$N$19</f>
        <v>0</v>
      </c>
      <c r="Q24" s="132">
        <v>0</v>
      </c>
      <c r="R24" s="133"/>
      <c r="S24" s="7">
        <f t="shared" ref="S24:S30" si="44">Q24*100/$Q$19</f>
        <v>0</v>
      </c>
      <c r="T24" s="132">
        <v>0</v>
      </c>
      <c r="U24" s="133"/>
      <c r="V24" s="7">
        <f t="shared" ref="V24:V30" si="45">T24*100/$T$19</f>
        <v>0</v>
      </c>
      <c r="W24" s="132">
        <v>0</v>
      </c>
      <c r="X24" s="133"/>
      <c r="Y24" s="7">
        <f t="shared" ref="Y24:Y30" si="46">W24*100/$W$19</f>
        <v>0</v>
      </c>
      <c r="Z24" s="132">
        <v>0</v>
      </c>
      <c r="AA24" s="133"/>
      <c r="AB24" s="7">
        <f t="shared" ref="AB24:AB30" si="47">Z24*100/$Z$19</f>
        <v>0</v>
      </c>
      <c r="AC24" s="136">
        <v>0</v>
      </c>
      <c r="AD24" s="137"/>
      <c r="AE24" s="81">
        <f t="shared" ref="AE24:AE30" si="48">AC24*100/$AC$19</f>
        <v>0</v>
      </c>
      <c r="AF24" s="136">
        <v>1</v>
      </c>
      <c r="AG24" s="137"/>
      <c r="AH24" s="81">
        <f t="shared" ref="AH24:AH30" si="49">AF24*100/$AF$19</f>
        <v>0.99009900990099009</v>
      </c>
      <c r="AI24" s="124">
        <v>0</v>
      </c>
      <c r="AJ24" s="125"/>
      <c r="AK24" s="103" t="e">
        <f t="shared" ref="AK24:AK30" si="50">AI24*100/$AI$19</f>
        <v>#DIV/0!</v>
      </c>
    </row>
    <row r="25" spans="1:37" ht="18.2" customHeight="1" x14ac:dyDescent="0.3">
      <c r="A25" s="35" t="s">
        <v>12</v>
      </c>
      <c r="B25" s="29" t="s">
        <v>20</v>
      </c>
      <c r="C25" s="29"/>
      <c r="D25" s="29"/>
      <c r="E25" s="132">
        <f t="shared" si="39"/>
        <v>1</v>
      </c>
      <c r="F25" s="149"/>
      <c r="G25" s="7">
        <f t="shared" si="40"/>
        <v>0.1277139208173691</v>
      </c>
      <c r="H25" s="132">
        <v>0</v>
      </c>
      <c r="I25" s="133"/>
      <c r="J25" s="7">
        <f t="shared" si="41"/>
        <v>0</v>
      </c>
      <c r="K25" s="132">
        <v>1</v>
      </c>
      <c r="L25" s="133"/>
      <c r="M25" s="7">
        <f t="shared" si="42"/>
        <v>1.0309278350515463</v>
      </c>
      <c r="N25" s="132">
        <v>0</v>
      </c>
      <c r="O25" s="133"/>
      <c r="P25" s="7">
        <f t="shared" si="43"/>
        <v>0</v>
      </c>
      <c r="Q25" s="132">
        <v>0</v>
      </c>
      <c r="R25" s="133"/>
      <c r="S25" s="7">
        <f t="shared" si="44"/>
        <v>0</v>
      </c>
      <c r="T25" s="132">
        <v>0</v>
      </c>
      <c r="U25" s="133"/>
      <c r="V25" s="7">
        <f t="shared" si="45"/>
        <v>0</v>
      </c>
      <c r="W25" s="132">
        <v>0</v>
      </c>
      <c r="X25" s="133"/>
      <c r="Y25" s="7">
        <f t="shared" si="46"/>
        <v>0</v>
      </c>
      <c r="Z25" s="132">
        <v>0</v>
      </c>
      <c r="AA25" s="133"/>
      <c r="AB25" s="7">
        <f t="shared" si="47"/>
        <v>0</v>
      </c>
      <c r="AC25" s="136">
        <v>0</v>
      </c>
      <c r="AD25" s="137"/>
      <c r="AE25" s="81">
        <f t="shared" si="48"/>
        <v>0</v>
      </c>
      <c r="AF25" s="136">
        <v>0</v>
      </c>
      <c r="AG25" s="137"/>
      <c r="AH25" s="81">
        <f t="shared" si="49"/>
        <v>0</v>
      </c>
      <c r="AI25" s="124">
        <v>0</v>
      </c>
      <c r="AJ25" s="125"/>
      <c r="AK25" s="103" t="e">
        <f t="shared" si="50"/>
        <v>#DIV/0!</v>
      </c>
    </row>
    <row r="26" spans="1:37" ht="18.2" customHeight="1" x14ac:dyDescent="0.3">
      <c r="A26" s="35" t="s">
        <v>13</v>
      </c>
      <c r="B26" s="29" t="s">
        <v>21</v>
      </c>
      <c r="C26" s="29"/>
      <c r="D26" s="29"/>
      <c r="E26" s="132">
        <f t="shared" si="39"/>
        <v>6</v>
      </c>
      <c r="F26" s="149"/>
      <c r="G26" s="7">
        <f t="shared" si="40"/>
        <v>0.76628352490421459</v>
      </c>
      <c r="H26" s="132">
        <v>1</v>
      </c>
      <c r="I26" s="133"/>
      <c r="J26" s="7">
        <f t="shared" si="41"/>
        <v>0.80645161290322576</v>
      </c>
      <c r="K26" s="132">
        <v>0</v>
      </c>
      <c r="L26" s="133"/>
      <c r="M26" s="7">
        <f t="shared" si="42"/>
        <v>0</v>
      </c>
      <c r="N26" s="132">
        <v>2</v>
      </c>
      <c r="O26" s="133"/>
      <c r="P26" s="7">
        <f t="shared" si="43"/>
        <v>2.9850746268656718</v>
      </c>
      <c r="Q26" s="132">
        <v>0</v>
      </c>
      <c r="R26" s="133"/>
      <c r="S26" s="7">
        <f t="shared" si="44"/>
        <v>0</v>
      </c>
      <c r="T26" s="132">
        <v>1</v>
      </c>
      <c r="U26" s="133"/>
      <c r="V26" s="7">
        <f t="shared" si="45"/>
        <v>1.4492753623188406</v>
      </c>
      <c r="W26" s="132">
        <v>0</v>
      </c>
      <c r="X26" s="133"/>
      <c r="Y26" s="7">
        <f t="shared" si="46"/>
        <v>0</v>
      </c>
      <c r="Z26" s="132">
        <v>1</v>
      </c>
      <c r="AA26" s="133"/>
      <c r="AB26" s="7">
        <f t="shared" si="47"/>
        <v>1.0638297872340425</v>
      </c>
      <c r="AC26" s="136">
        <v>1</v>
      </c>
      <c r="AD26" s="137"/>
      <c r="AE26" s="81">
        <f t="shared" si="48"/>
        <v>1.2658227848101267</v>
      </c>
      <c r="AF26" s="136">
        <v>0</v>
      </c>
      <c r="AG26" s="137"/>
      <c r="AH26" s="81">
        <f t="shared" si="49"/>
        <v>0</v>
      </c>
      <c r="AI26" s="124">
        <v>0</v>
      </c>
      <c r="AJ26" s="125"/>
      <c r="AK26" s="103" t="e">
        <f t="shared" si="50"/>
        <v>#DIV/0!</v>
      </c>
    </row>
    <row r="27" spans="1:37" ht="18.2" customHeight="1" x14ac:dyDescent="0.3">
      <c r="A27" s="35" t="s">
        <v>14</v>
      </c>
      <c r="B27" s="29" t="s">
        <v>22</v>
      </c>
      <c r="C27" s="29"/>
      <c r="D27" s="29"/>
      <c r="E27" s="132">
        <f t="shared" si="39"/>
        <v>0</v>
      </c>
      <c r="F27" s="149"/>
      <c r="G27" s="7">
        <f t="shared" si="40"/>
        <v>0</v>
      </c>
      <c r="H27" s="132">
        <v>0</v>
      </c>
      <c r="I27" s="133"/>
      <c r="J27" s="7">
        <f t="shared" si="41"/>
        <v>0</v>
      </c>
      <c r="K27" s="132">
        <v>0</v>
      </c>
      <c r="L27" s="133"/>
      <c r="M27" s="7">
        <f t="shared" si="42"/>
        <v>0</v>
      </c>
      <c r="N27" s="132">
        <v>0</v>
      </c>
      <c r="O27" s="133"/>
      <c r="P27" s="7">
        <f t="shared" si="43"/>
        <v>0</v>
      </c>
      <c r="Q27" s="132">
        <v>0</v>
      </c>
      <c r="R27" s="133"/>
      <c r="S27" s="7">
        <f t="shared" si="44"/>
        <v>0</v>
      </c>
      <c r="T27" s="132">
        <v>0</v>
      </c>
      <c r="U27" s="133"/>
      <c r="V27" s="7">
        <f t="shared" si="45"/>
        <v>0</v>
      </c>
      <c r="W27" s="132">
        <v>0</v>
      </c>
      <c r="X27" s="133"/>
      <c r="Y27" s="7">
        <f t="shared" si="46"/>
        <v>0</v>
      </c>
      <c r="Z27" s="132">
        <v>0</v>
      </c>
      <c r="AA27" s="133"/>
      <c r="AB27" s="7">
        <f t="shared" si="47"/>
        <v>0</v>
      </c>
      <c r="AC27" s="136">
        <v>0</v>
      </c>
      <c r="AD27" s="137"/>
      <c r="AE27" s="81">
        <f t="shared" si="48"/>
        <v>0</v>
      </c>
      <c r="AF27" s="136">
        <v>0</v>
      </c>
      <c r="AG27" s="137"/>
      <c r="AH27" s="81">
        <f t="shared" si="49"/>
        <v>0</v>
      </c>
      <c r="AI27" s="124">
        <v>0</v>
      </c>
      <c r="AJ27" s="125"/>
      <c r="AK27" s="103" t="e">
        <f t="shared" si="50"/>
        <v>#DIV/0!</v>
      </c>
    </row>
    <row r="28" spans="1:37" ht="18.2" customHeight="1" x14ac:dyDescent="0.3">
      <c r="A28" s="35" t="s">
        <v>15</v>
      </c>
      <c r="B28" s="29" t="s">
        <v>23</v>
      </c>
      <c r="C28" s="29"/>
      <c r="D28" s="29"/>
      <c r="E28" s="132">
        <f t="shared" si="39"/>
        <v>1</v>
      </c>
      <c r="F28" s="149"/>
      <c r="G28" s="7">
        <f t="shared" si="40"/>
        <v>0.1277139208173691</v>
      </c>
      <c r="H28" s="132">
        <v>0</v>
      </c>
      <c r="I28" s="133"/>
      <c r="J28" s="7">
        <f t="shared" si="41"/>
        <v>0</v>
      </c>
      <c r="K28" s="132">
        <v>1</v>
      </c>
      <c r="L28" s="133"/>
      <c r="M28" s="7">
        <f t="shared" si="42"/>
        <v>1.0309278350515463</v>
      </c>
      <c r="N28" s="132">
        <v>0</v>
      </c>
      <c r="O28" s="133"/>
      <c r="P28" s="7">
        <f t="shared" si="43"/>
        <v>0</v>
      </c>
      <c r="Q28" s="132">
        <v>0</v>
      </c>
      <c r="R28" s="133"/>
      <c r="S28" s="7">
        <f t="shared" si="44"/>
        <v>0</v>
      </c>
      <c r="T28" s="132">
        <v>0</v>
      </c>
      <c r="U28" s="133"/>
      <c r="V28" s="7">
        <f t="shared" si="45"/>
        <v>0</v>
      </c>
      <c r="W28" s="132">
        <v>0</v>
      </c>
      <c r="X28" s="133"/>
      <c r="Y28" s="7">
        <f t="shared" si="46"/>
        <v>0</v>
      </c>
      <c r="Z28" s="132">
        <v>0</v>
      </c>
      <c r="AA28" s="133"/>
      <c r="AB28" s="7">
        <f t="shared" si="47"/>
        <v>0</v>
      </c>
      <c r="AC28" s="136">
        <v>0</v>
      </c>
      <c r="AD28" s="137"/>
      <c r="AE28" s="81">
        <f t="shared" si="48"/>
        <v>0</v>
      </c>
      <c r="AF28" s="136">
        <v>0</v>
      </c>
      <c r="AG28" s="137"/>
      <c r="AH28" s="81">
        <f t="shared" si="49"/>
        <v>0</v>
      </c>
      <c r="AI28" s="124">
        <v>0</v>
      </c>
      <c r="AJ28" s="125"/>
      <c r="AK28" s="103" t="e">
        <f t="shared" si="50"/>
        <v>#DIV/0!</v>
      </c>
    </row>
    <row r="29" spans="1:37" ht="18.2" customHeight="1" x14ac:dyDescent="0.3">
      <c r="A29" s="35" t="s">
        <v>16</v>
      </c>
      <c r="B29" s="29" t="s">
        <v>24</v>
      </c>
      <c r="C29" s="29"/>
      <c r="D29" s="29"/>
      <c r="E29" s="132">
        <f t="shared" si="39"/>
        <v>12</v>
      </c>
      <c r="F29" s="149"/>
      <c r="G29" s="7">
        <f t="shared" si="40"/>
        <v>1.5325670498084292</v>
      </c>
      <c r="H29" s="132">
        <v>0</v>
      </c>
      <c r="I29" s="133"/>
      <c r="J29" s="7">
        <f t="shared" si="41"/>
        <v>0</v>
      </c>
      <c r="K29" s="132">
        <v>2</v>
      </c>
      <c r="L29" s="133"/>
      <c r="M29" s="7">
        <f t="shared" si="42"/>
        <v>2.0618556701030926</v>
      </c>
      <c r="N29" s="132">
        <v>0</v>
      </c>
      <c r="O29" s="133"/>
      <c r="P29" s="7">
        <f t="shared" si="43"/>
        <v>0</v>
      </c>
      <c r="Q29" s="132">
        <v>2</v>
      </c>
      <c r="R29" s="133"/>
      <c r="S29" s="7">
        <f t="shared" si="44"/>
        <v>3.5714285714285716</v>
      </c>
      <c r="T29" s="132">
        <v>3</v>
      </c>
      <c r="U29" s="133"/>
      <c r="V29" s="7">
        <f t="shared" si="45"/>
        <v>4.3478260869565215</v>
      </c>
      <c r="W29" s="132">
        <v>1</v>
      </c>
      <c r="X29" s="133"/>
      <c r="Y29" s="7">
        <f t="shared" si="46"/>
        <v>1.0416666666666667</v>
      </c>
      <c r="Z29" s="132">
        <v>1</v>
      </c>
      <c r="AA29" s="133"/>
      <c r="AB29" s="7">
        <f t="shared" si="47"/>
        <v>1.0638297872340425</v>
      </c>
      <c r="AC29" s="136">
        <v>1</v>
      </c>
      <c r="AD29" s="137"/>
      <c r="AE29" s="81">
        <f t="shared" si="48"/>
        <v>1.2658227848101267</v>
      </c>
      <c r="AF29" s="136">
        <v>2</v>
      </c>
      <c r="AG29" s="137"/>
      <c r="AH29" s="81">
        <f t="shared" si="49"/>
        <v>1.9801980198019802</v>
      </c>
      <c r="AI29" s="124">
        <v>0</v>
      </c>
      <c r="AJ29" s="125"/>
      <c r="AK29" s="103" t="e">
        <f t="shared" si="50"/>
        <v>#DIV/0!</v>
      </c>
    </row>
    <row r="30" spans="1:37" ht="18.2" customHeight="1" x14ac:dyDescent="0.3">
      <c r="A30" s="36" t="s">
        <v>17</v>
      </c>
      <c r="B30" s="32" t="s">
        <v>25</v>
      </c>
      <c r="C30" s="32"/>
      <c r="D30" s="32"/>
      <c r="E30" s="134">
        <f t="shared" si="39"/>
        <v>2</v>
      </c>
      <c r="F30" s="150"/>
      <c r="G30" s="9">
        <f t="shared" si="40"/>
        <v>0.2554278416347382</v>
      </c>
      <c r="H30" s="134">
        <v>0</v>
      </c>
      <c r="I30" s="135"/>
      <c r="J30" s="9">
        <f t="shared" si="41"/>
        <v>0</v>
      </c>
      <c r="K30" s="134">
        <v>0</v>
      </c>
      <c r="L30" s="135"/>
      <c r="M30" s="9">
        <f t="shared" si="42"/>
        <v>0</v>
      </c>
      <c r="N30" s="134">
        <v>0</v>
      </c>
      <c r="O30" s="135"/>
      <c r="P30" s="9">
        <f t="shared" si="43"/>
        <v>0</v>
      </c>
      <c r="Q30" s="134">
        <v>1</v>
      </c>
      <c r="R30" s="135"/>
      <c r="S30" s="9">
        <f t="shared" si="44"/>
        <v>1.7857142857142858</v>
      </c>
      <c r="T30" s="134">
        <v>0</v>
      </c>
      <c r="U30" s="135"/>
      <c r="V30" s="9">
        <f t="shared" si="45"/>
        <v>0</v>
      </c>
      <c r="W30" s="134">
        <v>0</v>
      </c>
      <c r="X30" s="135"/>
      <c r="Y30" s="9">
        <f t="shared" si="46"/>
        <v>0</v>
      </c>
      <c r="Z30" s="134">
        <v>0</v>
      </c>
      <c r="AA30" s="135"/>
      <c r="AB30" s="9">
        <f t="shared" si="47"/>
        <v>0</v>
      </c>
      <c r="AC30" s="169">
        <v>1</v>
      </c>
      <c r="AD30" s="170"/>
      <c r="AE30" s="83">
        <f t="shared" si="48"/>
        <v>1.2658227848101267</v>
      </c>
      <c r="AF30" s="169">
        <v>0</v>
      </c>
      <c r="AG30" s="170"/>
      <c r="AH30" s="83">
        <f t="shared" si="49"/>
        <v>0</v>
      </c>
      <c r="AI30" s="126">
        <v>0</v>
      </c>
      <c r="AJ30" s="127"/>
      <c r="AK30" s="105" t="e">
        <f t="shared" si="50"/>
        <v>#DIV/0!</v>
      </c>
    </row>
    <row r="31" spans="1:37" ht="21" x14ac:dyDescent="0.35">
      <c r="A31" s="1"/>
      <c r="B31" s="1"/>
      <c r="C31" s="1"/>
      <c r="D31" s="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88"/>
      <c r="AG31" s="88"/>
      <c r="AH31" s="88"/>
      <c r="AI31" s="88"/>
      <c r="AJ31" s="88"/>
    </row>
    <row r="32" spans="1:37" ht="21" x14ac:dyDescent="0.35">
      <c r="A32" s="1"/>
      <c r="B32" s="1"/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88"/>
      <c r="AG32" s="88"/>
      <c r="AH32" s="88"/>
      <c r="AI32" s="88"/>
      <c r="AJ32" s="88"/>
    </row>
    <row r="33" spans="1:36" ht="21" x14ac:dyDescent="0.35">
      <c r="A33" s="1"/>
      <c r="B33" s="1"/>
      <c r="C33" s="1"/>
      <c r="D33" s="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88"/>
      <c r="AG33" s="88"/>
      <c r="AH33" s="88"/>
      <c r="AI33" s="88"/>
      <c r="AJ33" s="88"/>
    </row>
  </sheetData>
  <mergeCells count="155">
    <mergeCell ref="T3:V3"/>
    <mergeCell ref="W3:Y3"/>
    <mergeCell ref="Z3:AB3"/>
    <mergeCell ref="AC3:AE3"/>
    <mergeCell ref="AF3:AH3"/>
    <mergeCell ref="AI3:AK3"/>
    <mergeCell ref="E3:G3"/>
    <mergeCell ref="H3:J3"/>
    <mergeCell ref="K3:M3"/>
    <mergeCell ref="N3:P3"/>
    <mergeCell ref="Q3:S3"/>
    <mergeCell ref="E19:F19"/>
    <mergeCell ref="H19:I19"/>
    <mergeCell ref="K19:L19"/>
    <mergeCell ref="N19:O19"/>
    <mergeCell ref="Q19:R19"/>
    <mergeCell ref="E18:F18"/>
    <mergeCell ref="H18:I18"/>
    <mergeCell ref="K18:L18"/>
    <mergeCell ref="N18:O18"/>
    <mergeCell ref="Q18:R18"/>
    <mergeCell ref="T19:U19"/>
    <mergeCell ref="W19:X19"/>
    <mergeCell ref="Z19:AA19"/>
    <mergeCell ref="AC19:AD19"/>
    <mergeCell ref="AF19:AG19"/>
    <mergeCell ref="AI19:AJ19"/>
    <mergeCell ref="W18:X18"/>
    <mergeCell ref="Z18:AA18"/>
    <mergeCell ref="AC18:AD18"/>
    <mergeCell ref="AF18:AG18"/>
    <mergeCell ref="AI18:AJ18"/>
    <mergeCell ref="T18:U18"/>
    <mergeCell ref="E21:F21"/>
    <mergeCell ref="H21:I21"/>
    <mergeCell ref="K21:L21"/>
    <mergeCell ref="N21:O21"/>
    <mergeCell ref="Q21:R21"/>
    <mergeCell ref="E20:F20"/>
    <mergeCell ref="H20:I20"/>
    <mergeCell ref="K20:L20"/>
    <mergeCell ref="N20:O20"/>
    <mergeCell ref="Q20:R20"/>
    <mergeCell ref="T21:U21"/>
    <mergeCell ref="W21:X21"/>
    <mergeCell ref="Z21:AA21"/>
    <mergeCell ref="AC21:AD21"/>
    <mergeCell ref="AF21:AG21"/>
    <mergeCell ref="AI21:AJ21"/>
    <mergeCell ref="W20:X20"/>
    <mergeCell ref="Z20:AA20"/>
    <mergeCell ref="AC20:AD20"/>
    <mergeCell ref="AF20:AG20"/>
    <mergeCell ref="AI20:AJ20"/>
    <mergeCell ref="T20:U20"/>
    <mergeCell ref="E23:F23"/>
    <mergeCell ref="H23:I23"/>
    <mergeCell ref="K23:L23"/>
    <mergeCell ref="N23:O23"/>
    <mergeCell ref="Q23:R23"/>
    <mergeCell ref="E22:F22"/>
    <mergeCell ref="H22:I22"/>
    <mergeCell ref="K22:L22"/>
    <mergeCell ref="N22:O22"/>
    <mergeCell ref="Q22:R22"/>
    <mergeCell ref="T23:U23"/>
    <mergeCell ref="W23:X23"/>
    <mergeCell ref="Z23:AA23"/>
    <mergeCell ref="AC23:AD23"/>
    <mergeCell ref="AF23:AG23"/>
    <mergeCell ref="AI23:AJ23"/>
    <mergeCell ref="W22:X22"/>
    <mergeCell ref="Z22:AA22"/>
    <mergeCell ref="AC22:AD22"/>
    <mergeCell ref="AF22:AG22"/>
    <mergeCell ref="AI22:AJ22"/>
    <mergeCell ref="T22:U22"/>
    <mergeCell ref="E25:F25"/>
    <mergeCell ref="H25:I25"/>
    <mergeCell ref="K25:L25"/>
    <mergeCell ref="N25:O25"/>
    <mergeCell ref="Q25:R25"/>
    <mergeCell ref="E24:F24"/>
    <mergeCell ref="H24:I24"/>
    <mergeCell ref="K24:L24"/>
    <mergeCell ref="N24:O24"/>
    <mergeCell ref="Q24:R24"/>
    <mergeCell ref="T25:U25"/>
    <mergeCell ref="W25:X25"/>
    <mergeCell ref="Z25:AA25"/>
    <mergeCell ref="AC25:AD25"/>
    <mergeCell ref="AF25:AG25"/>
    <mergeCell ref="AI25:AJ25"/>
    <mergeCell ref="W24:X24"/>
    <mergeCell ref="Z24:AA24"/>
    <mergeCell ref="AC24:AD24"/>
    <mergeCell ref="AF24:AG24"/>
    <mergeCell ref="AI24:AJ24"/>
    <mergeCell ref="T24:U24"/>
    <mergeCell ref="E27:F27"/>
    <mergeCell ref="H27:I27"/>
    <mergeCell ref="K27:L27"/>
    <mergeCell ref="N27:O27"/>
    <mergeCell ref="Q27:R27"/>
    <mergeCell ref="E26:F26"/>
    <mergeCell ref="H26:I26"/>
    <mergeCell ref="K26:L26"/>
    <mergeCell ref="N26:O26"/>
    <mergeCell ref="Q26:R26"/>
    <mergeCell ref="T27:U27"/>
    <mergeCell ref="W27:X27"/>
    <mergeCell ref="Z27:AA27"/>
    <mergeCell ref="AC27:AD27"/>
    <mergeCell ref="AF27:AG27"/>
    <mergeCell ref="AI27:AJ27"/>
    <mergeCell ref="W26:X26"/>
    <mergeCell ref="Z26:AA26"/>
    <mergeCell ref="AC26:AD26"/>
    <mergeCell ref="AF26:AG26"/>
    <mergeCell ref="AI26:AJ26"/>
    <mergeCell ref="T26:U26"/>
    <mergeCell ref="E29:F29"/>
    <mergeCell ref="H29:I29"/>
    <mergeCell ref="K29:L29"/>
    <mergeCell ref="N29:O29"/>
    <mergeCell ref="Q29:R29"/>
    <mergeCell ref="E28:F28"/>
    <mergeCell ref="H28:I28"/>
    <mergeCell ref="K28:L28"/>
    <mergeCell ref="N28:O28"/>
    <mergeCell ref="Q28:R28"/>
    <mergeCell ref="A1:T1"/>
    <mergeCell ref="W30:X30"/>
    <mergeCell ref="Z30:AA30"/>
    <mergeCell ref="AC30:AD30"/>
    <mergeCell ref="AF30:AG30"/>
    <mergeCell ref="AI30:AJ30"/>
    <mergeCell ref="E30:F30"/>
    <mergeCell ref="H30:I30"/>
    <mergeCell ref="K30:L30"/>
    <mergeCell ref="N30:O30"/>
    <mergeCell ref="Q30:R30"/>
    <mergeCell ref="T30:U30"/>
    <mergeCell ref="T29:U29"/>
    <mergeCell ref="W29:X29"/>
    <mergeCell ref="Z29:AA29"/>
    <mergeCell ref="AC29:AD29"/>
    <mergeCell ref="AF29:AG29"/>
    <mergeCell ref="AI29:AJ29"/>
    <mergeCell ref="W28:X28"/>
    <mergeCell ref="Z28:AA28"/>
    <mergeCell ref="AC28:AD28"/>
    <mergeCell ref="AF28:AG28"/>
    <mergeCell ref="AI28:AJ28"/>
    <mergeCell ref="T28:U28"/>
  </mergeCells>
  <pageMargins left="0.51181102362204722" right="0.31496062992125984" top="0.39370078740157483" bottom="0.31496062992125984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120" zoomScaleNormal="120" workbookViewId="0">
      <selection activeCell="B16" sqref="B16"/>
    </sheetView>
  </sheetViews>
  <sheetFormatPr defaultRowHeight="15" x14ac:dyDescent="0.25"/>
  <cols>
    <col min="1" max="1" width="13.5703125" customWidth="1"/>
    <col min="2" max="9" width="7.85546875" customWidth="1"/>
    <col min="10" max="11" width="8.7109375" customWidth="1"/>
    <col min="13" max="13" width="16.5703125" customWidth="1"/>
    <col min="14" max="14" width="14.5703125" customWidth="1"/>
  </cols>
  <sheetData>
    <row r="1" spans="1:16" ht="21" x14ac:dyDescent="0.35">
      <c r="A1" s="161" t="s">
        <v>60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6" ht="21" x14ac:dyDescent="0.35">
      <c r="A2" s="155" t="s">
        <v>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6" ht="21" x14ac:dyDescent="0.35">
      <c r="A3" s="160" t="s">
        <v>61</v>
      </c>
      <c r="B3" s="162" t="s">
        <v>78</v>
      </c>
      <c r="C3" s="163"/>
      <c r="D3" s="163"/>
      <c r="E3" s="163"/>
      <c r="F3" s="163"/>
      <c r="G3" s="163"/>
      <c r="H3" s="163"/>
      <c r="I3" s="163"/>
      <c r="J3" s="163"/>
      <c r="K3" s="164"/>
      <c r="L3" s="165" t="s">
        <v>40</v>
      </c>
      <c r="M3" s="167" t="s">
        <v>69</v>
      </c>
    </row>
    <row r="4" spans="1:16" ht="18.75" x14ac:dyDescent="0.3">
      <c r="A4" s="160"/>
      <c r="B4" s="70" t="s">
        <v>70</v>
      </c>
      <c r="C4" s="67" t="s">
        <v>71</v>
      </c>
      <c r="D4" s="67" t="s">
        <v>72</v>
      </c>
      <c r="E4" s="67" t="s">
        <v>73</v>
      </c>
      <c r="F4" s="67" t="s">
        <v>74</v>
      </c>
      <c r="G4" s="67" t="s">
        <v>75</v>
      </c>
      <c r="H4" s="67" t="s">
        <v>76</v>
      </c>
      <c r="I4" s="67" t="s">
        <v>77</v>
      </c>
      <c r="J4" s="67" t="s">
        <v>38</v>
      </c>
      <c r="K4" s="67" t="s">
        <v>39</v>
      </c>
      <c r="L4" s="166"/>
      <c r="M4" s="166"/>
      <c r="N4" s="120" t="s">
        <v>84</v>
      </c>
      <c r="O4" s="120" t="s">
        <v>85</v>
      </c>
      <c r="P4" s="120" t="s">
        <v>86</v>
      </c>
    </row>
    <row r="5" spans="1:16" ht="21" x14ac:dyDescent="0.35">
      <c r="A5" s="66" t="s">
        <v>28</v>
      </c>
      <c r="B5" s="90">
        <f>IPD!I9</f>
        <v>105</v>
      </c>
      <c r="C5" s="90">
        <f>IPD!I10</f>
        <v>85</v>
      </c>
      <c r="D5" s="90">
        <f>IPD!I11</f>
        <v>99</v>
      </c>
      <c r="E5" s="90">
        <f>IPD!I12</f>
        <v>103</v>
      </c>
      <c r="F5" s="90">
        <f>IPD!I13</f>
        <v>68</v>
      </c>
      <c r="G5" s="90">
        <f>IPD!I14</f>
        <v>26</v>
      </c>
      <c r="H5" s="90">
        <f>IPD!I15</f>
        <v>3</v>
      </c>
      <c r="I5" s="90">
        <f>IPD!I16</f>
        <v>68</v>
      </c>
      <c r="J5" s="90">
        <f>IPD!H8</f>
        <v>768</v>
      </c>
      <c r="K5" s="90">
        <f t="shared" ref="K5:K7" si="0">B5+C5+D5+E5+F5+G5+H5+I5</f>
        <v>557</v>
      </c>
      <c r="L5" s="91">
        <f>K5*100/J5</f>
        <v>72.526041666666671</v>
      </c>
      <c r="M5" s="91">
        <f>IPD!J20</f>
        <v>98.387096774193552</v>
      </c>
      <c r="N5" s="121"/>
      <c r="O5" s="121">
        <v>1</v>
      </c>
      <c r="P5" s="121"/>
    </row>
    <row r="6" spans="1:16" ht="21" x14ac:dyDescent="0.35">
      <c r="A6" s="66" t="s">
        <v>29</v>
      </c>
      <c r="B6" s="90">
        <f>IPD!L9</f>
        <v>96</v>
      </c>
      <c r="C6" s="90">
        <f>IPD!L10</f>
        <v>60</v>
      </c>
      <c r="D6" s="90">
        <f>IPD!L11</f>
        <v>73</v>
      </c>
      <c r="E6" s="90">
        <f>IPD!L12</f>
        <v>96</v>
      </c>
      <c r="F6" s="90">
        <f>IPD!L13</f>
        <v>52</v>
      </c>
      <c r="G6" s="90">
        <f>IPD!L14</f>
        <v>0</v>
      </c>
      <c r="H6" s="90">
        <f>IPD!L15</f>
        <v>0</v>
      </c>
      <c r="I6" s="90">
        <f>IPD!L16</f>
        <v>68</v>
      </c>
      <c r="J6" s="90">
        <f>IPD!K8</f>
        <v>690</v>
      </c>
      <c r="K6" s="90">
        <f t="shared" si="0"/>
        <v>445</v>
      </c>
      <c r="L6" s="91">
        <f>K6*100/J6</f>
        <v>64.492753623188406</v>
      </c>
      <c r="M6" s="91">
        <f>IPD!M20</f>
        <v>84.536082474226802</v>
      </c>
      <c r="N6" s="121"/>
      <c r="O6" s="121">
        <v>1</v>
      </c>
      <c r="P6" s="121"/>
    </row>
    <row r="7" spans="1:16" ht="21" x14ac:dyDescent="0.35">
      <c r="A7" s="66" t="s">
        <v>30</v>
      </c>
      <c r="B7" s="90">
        <f>IPD!O9</f>
        <v>91</v>
      </c>
      <c r="C7" s="90">
        <f>IPD!O10</f>
        <v>62</v>
      </c>
      <c r="D7" s="90">
        <f>IPD!O11</f>
        <v>72</v>
      </c>
      <c r="E7" s="90">
        <f>IPD!O12</f>
        <v>69</v>
      </c>
      <c r="F7" s="90">
        <f>IPD!O13</f>
        <v>91</v>
      </c>
      <c r="G7" s="90">
        <f>IPD!O14</f>
        <v>0</v>
      </c>
      <c r="H7" s="90">
        <f>IPD!O15</f>
        <v>0</v>
      </c>
      <c r="I7" s="90">
        <f>IPD!O16</f>
        <v>67</v>
      </c>
      <c r="J7" s="90">
        <f>IPD!N8</f>
        <v>690</v>
      </c>
      <c r="K7" s="90">
        <f t="shared" si="0"/>
        <v>452</v>
      </c>
      <c r="L7" s="91">
        <f>K7*100/J7</f>
        <v>65.507246376811594</v>
      </c>
      <c r="M7" s="91">
        <f>IPD!P20</f>
        <v>94.02985074626865</v>
      </c>
      <c r="N7" s="121"/>
      <c r="O7" s="121">
        <v>1</v>
      </c>
      <c r="P7" s="121"/>
    </row>
    <row r="8" spans="1:16" ht="21" x14ac:dyDescent="0.35">
      <c r="A8" s="66" t="s">
        <v>31</v>
      </c>
      <c r="B8" s="90">
        <f>IPD!R9</f>
        <v>98</v>
      </c>
      <c r="C8" s="90">
        <f>IPD!R10</f>
        <v>79</v>
      </c>
      <c r="D8" s="90">
        <f>IPD!R11</f>
        <v>80</v>
      </c>
      <c r="E8" s="90">
        <f>IPD!R12</f>
        <v>106</v>
      </c>
      <c r="F8" s="90">
        <f>IPD!R13</f>
        <v>78</v>
      </c>
      <c r="G8" s="90">
        <f>IPD!R14</f>
        <v>0</v>
      </c>
      <c r="H8" s="90">
        <f>IPD!R15</f>
        <v>0</v>
      </c>
      <c r="I8" s="90">
        <f>IPD!R16</f>
        <v>89</v>
      </c>
      <c r="J8" s="90">
        <f>IPD!Q8</f>
        <v>690</v>
      </c>
      <c r="K8" s="90">
        <f>B8+C8+D8+E8+F8+G8+H8+I8</f>
        <v>530</v>
      </c>
      <c r="L8" s="91">
        <f t="shared" ref="L8:L14" si="1">K8*100/J8</f>
        <v>76.811594202898547</v>
      </c>
      <c r="M8" s="91">
        <f>IPD!S20</f>
        <v>92.857142857142861</v>
      </c>
      <c r="N8" s="121"/>
      <c r="O8" s="121"/>
      <c r="P8" s="121">
        <v>1</v>
      </c>
    </row>
    <row r="9" spans="1:16" ht="21" x14ac:dyDescent="0.35">
      <c r="A9" s="66" t="s">
        <v>32</v>
      </c>
      <c r="B9" s="90">
        <f>IPD!U9</f>
        <v>99</v>
      </c>
      <c r="C9" s="90">
        <f>IPD!U10</f>
        <v>63</v>
      </c>
      <c r="D9" s="90">
        <f>IPD!U11</f>
        <v>68</v>
      </c>
      <c r="E9" s="90">
        <f>IPD!U12</f>
        <v>87</v>
      </c>
      <c r="F9" s="90">
        <f>IPD!U13</f>
        <v>81</v>
      </c>
      <c r="G9" s="90">
        <f>IPD!U14</f>
        <v>0</v>
      </c>
      <c r="H9" s="90">
        <f>IPD!U15</f>
        <v>0</v>
      </c>
      <c r="I9" s="90">
        <f>IPD!U16</f>
        <v>88</v>
      </c>
      <c r="J9" s="90">
        <f>IPD!T8</f>
        <v>690</v>
      </c>
      <c r="K9" s="90">
        <f t="shared" ref="K9:K14" si="2">B9+C9+D9+E9+F9+G9+H9+I9</f>
        <v>486</v>
      </c>
      <c r="L9" s="91">
        <f t="shared" si="1"/>
        <v>70.434782608695656</v>
      </c>
      <c r="M9" s="91">
        <f>IPD!V20</f>
        <v>81.159420289855078</v>
      </c>
      <c r="N9" s="121"/>
      <c r="O9" s="121">
        <v>1</v>
      </c>
      <c r="P9" s="121"/>
    </row>
    <row r="10" spans="1:16" ht="21" x14ac:dyDescent="0.35">
      <c r="A10" s="66" t="s">
        <v>33</v>
      </c>
      <c r="B10" s="90">
        <f>IPD!X9</f>
        <v>111</v>
      </c>
      <c r="C10" s="90">
        <f>IPD!X10</f>
        <v>74</v>
      </c>
      <c r="D10" s="90">
        <f>IPD!X11</f>
        <v>107</v>
      </c>
      <c r="E10" s="90">
        <f>IPD!X12</f>
        <v>112</v>
      </c>
      <c r="F10" s="90">
        <f>IPD!X13</f>
        <v>105</v>
      </c>
      <c r="G10" s="90">
        <f>IPD!X14</f>
        <v>0</v>
      </c>
      <c r="H10" s="90">
        <f>IPD!X15</f>
        <v>2</v>
      </c>
      <c r="I10" s="90">
        <f>IPD!X16</f>
        <v>81</v>
      </c>
      <c r="J10" s="90">
        <f>IPD!W8</f>
        <v>694</v>
      </c>
      <c r="K10" s="90">
        <f t="shared" si="2"/>
        <v>592</v>
      </c>
      <c r="L10" s="91">
        <f t="shared" si="1"/>
        <v>85.30259365994236</v>
      </c>
      <c r="M10" s="91">
        <f>IPD!Y20</f>
        <v>93.75</v>
      </c>
      <c r="N10" s="121"/>
      <c r="O10" s="121"/>
      <c r="P10" s="121">
        <v>1</v>
      </c>
    </row>
    <row r="11" spans="1:16" ht="21" x14ac:dyDescent="0.35">
      <c r="A11" s="66" t="s">
        <v>34</v>
      </c>
      <c r="B11" s="90">
        <f>IPD!AA9</f>
        <v>87</v>
      </c>
      <c r="C11" s="90">
        <f>IPD!AA10</f>
        <v>83</v>
      </c>
      <c r="D11" s="90">
        <f>IPD!AA11</f>
        <v>84</v>
      </c>
      <c r="E11" s="90">
        <f>IPD!AA12</f>
        <v>99</v>
      </c>
      <c r="F11" s="90">
        <f>IPD!AA13</f>
        <v>83</v>
      </c>
      <c r="G11" s="90">
        <f>IPD!AA14</f>
        <v>0</v>
      </c>
      <c r="H11" s="90">
        <f>IPD!AA15</f>
        <v>0</v>
      </c>
      <c r="I11" s="90">
        <f>IPD!AA16</f>
        <v>73</v>
      </c>
      <c r="J11" s="90">
        <f>IPD!Z8</f>
        <v>690</v>
      </c>
      <c r="K11" s="90">
        <f t="shared" si="2"/>
        <v>509</v>
      </c>
      <c r="L11" s="91">
        <f t="shared" si="1"/>
        <v>73.768115942028984</v>
      </c>
      <c r="M11" s="91">
        <f>IPD!AB20</f>
        <v>90.425531914893611</v>
      </c>
      <c r="N11" s="121"/>
      <c r="O11" s="121">
        <v>1</v>
      </c>
      <c r="P11" s="121"/>
    </row>
    <row r="12" spans="1:16" ht="21" x14ac:dyDescent="0.35">
      <c r="A12" s="66" t="s">
        <v>35</v>
      </c>
      <c r="B12" s="68">
        <f>IPD!AD9</f>
        <v>87</v>
      </c>
      <c r="C12" s="68">
        <f>IPD!AD10</f>
        <v>87</v>
      </c>
      <c r="D12" s="68">
        <f>IPD!AD11</f>
        <v>95</v>
      </c>
      <c r="E12" s="68">
        <f>IPD!AD12</f>
        <v>96</v>
      </c>
      <c r="F12" s="68">
        <f>IPD!AD13</f>
        <v>74</v>
      </c>
      <c r="G12" s="68">
        <f>IPD!AD14</f>
        <v>0</v>
      </c>
      <c r="H12" s="68">
        <f>IPD!AD15</f>
        <v>0</v>
      </c>
      <c r="I12" s="68">
        <f>IPD!AD16</f>
        <v>75</v>
      </c>
      <c r="J12" s="68">
        <f>IPD!AC8</f>
        <v>713</v>
      </c>
      <c r="K12" s="68">
        <f t="shared" si="2"/>
        <v>514</v>
      </c>
      <c r="L12" s="69">
        <f t="shared" si="1"/>
        <v>72.089761570827491</v>
      </c>
      <c r="M12" s="69">
        <f>IPD!AE20</f>
        <v>78.481012658227854</v>
      </c>
      <c r="N12" s="121"/>
      <c r="O12" s="121">
        <v>1</v>
      </c>
      <c r="P12" s="121"/>
    </row>
    <row r="13" spans="1:16" ht="21" x14ac:dyDescent="0.35">
      <c r="A13" s="66" t="s">
        <v>36</v>
      </c>
      <c r="B13" s="90">
        <f>IPD!AG9</f>
        <v>104</v>
      </c>
      <c r="C13" s="90">
        <f>IPD!AG10</f>
        <v>74</v>
      </c>
      <c r="D13" s="90">
        <f>IPD!AG11</f>
        <v>69</v>
      </c>
      <c r="E13" s="90">
        <f>IPD!AG12</f>
        <v>98</v>
      </c>
      <c r="F13" s="90">
        <f>IPD!AG13</f>
        <v>84</v>
      </c>
      <c r="G13" s="90">
        <f>IPD!AG14</f>
        <v>0</v>
      </c>
      <c r="H13" s="90">
        <f>IPD!AG15</f>
        <v>0</v>
      </c>
      <c r="I13" s="90">
        <f>IPD!AG16</f>
        <v>74</v>
      </c>
      <c r="J13" s="90">
        <f>IPD!AF8</f>
        <v>690</v>
      </c>
      <c r="K13" s="90">
        <f t="shared" si="2"/>
        <v>503</v>
      </c>
      <c r="L13" s="91">
        <f t="shared" si="1"/>
        <v>72.898550724637687</v>
      </c>
      <c r="M13" s="91">
        <f>IPD!AH20</f>
        <v>90.099009900990097</v>
      </c>
      <c r="N13" s="121"/>
      <c r="O13" s="121">
        <v>1</v>
      </c>
      <c r="P13" s="121"/>
    </row>
    <row r="14" spans="1:16" ht="21" x14ac:dyDescent="0.35">
      <c r="A14" s="65" t="s">
        <v>66</v>
      </c>
      <c r="B14" s="90">
        <f>SUM(B5:B13)</f>
        <v>878</v>
      </c>
      <c r="C14" s="90">
        <f t="shared" ref="C14:J14" si="3">SUM(C5:C13)</f>
        <v>667</v>
      </c>
      <c r="D14" s="90">
        <f t="shared" si="3"/>
        <v>747</v>
      </c>
      <c r="E14" s="90">
        <f t="shared" si="3"/>
        <v>866</v>
      </c>
      <c r="F14" s="90">
        <f t="shared" si="3"/>
        <v>716</v>
      </c>
      <c r="G14" s="90">
        <f t="shared" si="3"/>
        <v>26</v>
      </c>
      <c r="H14" s="90">
        <f t="shared" ref="H14" si="4">SUM(H5:H13)</f>
        <v>5</v>
      </c>
      <c r="I14" s="90">
        <f t="shared" ref="I14" si="5">SUM(I5:I13)</f>
        <v>683</v>
      </c>
      <c r="J14" s="90">
        <f t="shared" si="3"/>
        <v>6315</v>
      </c>
      <c r="K14" s="90">
        <f t="shared" si="2"/>
        <v>4588</v>
      </c>
      <c r="L14" s="91">
        <f t="shared" si="1"/>
        <v>72.652414885193977</v>
      </c>
      <c r="M14" s="91">
        <f>SUM(M5:M13)/9</f>
        <v>89.302794179533166</v>
      </c>
      <c r="N14" s="121"/>
      <c r="O14" s="121"/>
      <c r="P14" s="121"/>
    </row>
    <row r="15" spans="1:16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22"/>
      <c r="O15" s="122">
        <v>7</v>
      </c>
      <c r="P15" s="122">
        <v>2</v>
      </c>
    </row>
    <row r="16" spans="1:16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6">
    <mergeCell ref="A1:M1"/>
    <mergeCell ref="A2:M2"/>
    <mergeCell ref="A3:A4"/>
    <mergeCell ref="B3:K3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OPD</vt:lpstr>
      <vt:lpstr>รายงานสรุป_OPD</vt:lpstr>
      <vt:lpstr>IPD</vt:lpstr>
      <vt:lpstr>รายงานสรุป_IPD</vt:lpstr>
      <vt:lpstr>IPD!Print_Titles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2017-08-10T08:07:40Z</dcterms:modified>
</cp:coreProperties>
</file>